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=JITRA=\2021\Z25039 MLÉKOSRBY - nová hala na odchov\DOTACE\ROZPOČET\"/>
    </mc:Choice>
  </mc:AlternateContent>
  <xr:revisionPtr revIDLastSave="0" documentId="13_ncr:1_{0A259511-C857-4D03-9C2F-6EE57C6EE146}" xr6:coauthVersionLast="47" xr6:coauthVersionMax="47" xr10:uidLastSave="{00000000-0000-0000-0000-000000000000}"/>
  <bookViews>
    <workbookView xWindow="38310" yWindow="5295" windowWidth="20895" windowHeight="1534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Pol'!$A$1:$Y$116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G41" i="1"/>
  <c r="F41" i="1"/>
  <c r="G40" i="1"/>
  <c r="F40" i="1"/>
  <c r="G39" i="1"/>
  <c r="F39" i="1"/>
  <c r="G106" i="12"/>
  <c r="G9" i="12"/>
  <c r="G8" i="12" s="1"/>
  <c r="I9" i="12"/>
  <c r="I8" i="12" s="1"/>
  <c r="K9" i="12"/>
  <c r="K8" i="12" s="1"/>
  <c r="M9" i="12"/>
  <c r="O9" i="12"/>
  <c r="O8" i="12" s="1"/>
  <c r="Q9" i="12"/>
  <c r="V9" i="12"/>
  <c r="G13" i="12"/>
  <c r="I13" i="12"/>
  <c r="K13" i="12"/>
  <c r="M13" i="12"/>
  <c r="O13" i="12"/>
  <c r="Q13" i="12"/>
  <c r="Q8" i="12" s="1"/>
  <c r="V13" i="12"/>
  <c r="V8" i="12" s="1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1" i="12"/>
  <c r="I21" i="12"/>
  <c r="K21" i="12"/>
  <c r="M21" i="12"/>
  <c r="O21" i="12"/>
  <c r="Q21" i="12"/>
  <c r="V21" i="12"/>
  <c r="G23" i="12"/>
  <c r="G22" i="12" s="1"/>
  <c r="I23" i="12"/>
  <c r="I22" i="12" s="1"/>
  <c r="K23" i="12"/>
  <c r="K22" i="12" s="1"/>
  <c r="M23" i="12"/>
  <c r="M22" i="12" s="1"/>
  <c r="O23" i="12"/>
  <c r="Q23" i="12"/>
  <c r="V23" i="12"/>
  <c r="G24" i="12"/>
  <c r="I24" i="12"/>
  <c r="K24" i="12"/>
  <c r="M24" i="12"/>
  <c r="O24" i="12"/>
  <c r="O22" i="12" s="1"/>
  <c r="Q24" i="12"/>
  <c r="Q22" i="12" s="1"/>
  <c r="V24" i="12"/>
  <c r="V22" i="12" s="1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I33" i="12"/>
  <c r="I32" i="12" s="1"/>
  <c r="K33" i="12"/>
  <c r="K32" i="12" s="1"/>
  <c r="M33" i="12"/>
  <c r="O33" i="12"/>
  <c r="O32" i="12" s="1"/>
  <c r="Q33" i="12"/>
  <c r="Q32" i="12" s="1"/>
  <c r="V33" i="12"/>
  <c r="G34" i="12"/>
  <c r="I34" i="12"/>
  <c r="K34" i="12"/>
  <c r="M34" i="12"/>
  <c r="O34" i="12"/>
  <c r="Q34" i="12"/>
  <c r="V34" i="12"/>
  <c r="V32" i="12" s="1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1" i="12"/>
  <c r="I71" i="12"/>
  <c r="K71" i="12"/>
  <c r="M71" i="12"/>
  <c r="O71" i="12"/>
  <c r="Q71" i="12"/>
  <c r="V71" i="12"/>
  <c r="G72" i="12"/>
  <c r="G70" i="12" s="1"/>
  <c r="I72" i="12"/>
  <c r="I70" i="12" s="1"/>
  <c r="K72" i="12"/>
  <c r="K70" i="12" s="1"/>
  <c r="M72" i="12"/>
  <c r="O72" i="12"/>
  <c r="O70" i="12" s="1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Q70" i="12" s="1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V70" i="12" s="1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1" i="12"/>
  <c r="G90" i="12" s="1"/>
  <c r="I91" i="12"/>
  <c r="I90" i="12" s="1"/>
  <c r="K91" i="12"/>
  <c r="K90" i="12" s="1"/>
  <c r="M91" i="12"/>
  <c r="M90" i="12" s="1"/>
  <c r="O91" i="12"/>
  <c r="Q91" i="12"/>
  <c r="V91" i="12"/>
  <c r="G92" i="12"/>
  <c r="I92" i="12"/>
  <c r="K92" i="12"/>
  <c r="M92" i="12"/>
  <c r="O92" i="12"/>
  <c r="O90" i="12" s="1"/>
  <c r="Q92" i="12"/>
  <c r="Q90" i="12" s="1"/>
  <c r="V92" i="12"/>
  <c r="V90" i="12" s="1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G101" i="12"/>
  <c r="I101" i="12"/>
  <c r="I100" i="12" s="1"/>
  <c r="K101" i="12"/>
  <c r="K100" i="12" s="1"/>
  <c r="M101" i="12"/>
  <c r="M100" i="12" s="1"/>
  <c r="O101" i="12"/>
  <c r="O100" i="12" s="1"/>
  <c r="Q101" i="12"/>
  <c r="Q100" i="12" s="1"/>
  <c r="V101" i="12"/>
  <c r="G103" i="12"/>
  <c r="I103" i="12"/>
  <c r="K103" i="12"/>
  <c r="M103" i="12"/>
  <c r="O103" i="12"/>
  <c r="Q103" i="12"/>
  <c r="V103" i="12"/>
  <c r="V100" i="12" s="1"/>
  <c r="AE106" i="12"/>
  <c r="I20" i="1"/>
  <c r="I19" i="1"/>
  <c r="I18" i="1"/>
  <c r="I17" i="1"/>
  <c r="I16" i="1"/>
  <c r="I58" i="1"/>
  <c r="J57" i="1" s="1"/>
  <c r="G25" i="1"/>
  <c r="A25" i="1" s="1"/>
  <c r="G26" i="1" s="1"/>
  <c r="F42" i="1"/>
  <c r="G23" i="1" s="1"/>
  <c r="G42" i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2" i="1" l="1"/>
  <c r="J53" i="1"/>
  <c r="J54" i="1"/>
  <c r="J55" i="1"/>
  <c r="J56" i="1"/>
  <c r="G28" i="1"/>
  <c r="A26" i="1"/>
  <c r="A23" i="1"/>
  <c r="M32" i="12"/>
  <c r="M70" i="12"/>
  <c r="M8" i="12"/>
  <c r="G32" i="12"/>
  <c r="AF106" i="12"/>
  <c r="I21" i="1"/>
  <c r="H42" i="1"/>
  <c r="J41" i="1"/>
  <c r="J40" i="1"/>
  <c r="J39" i="1"/>
  <c r="J42" i="1" s="1"/>
  <c r="J58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Jitra Jitra</author>
  </authors>
  <commentList>
    <comment ref="S6" authorId="0" shapeId="0" xr:uid="{0DE6022F-0F18-4EE2-95BF-464CE1CED47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9CA321A-998B-4FF1-B958-3599BDEA303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<sst xmlns="http://schemas.openxmlformats.org/spreadsheetml/2006/main" count="797" uniqueCount="288">
  <si>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</si>
  <si>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</si>
  <si>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</si>
  <si>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</si>
  <si>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</si>
  <si>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</si>
  <si>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</si>
  <si>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</si>
  <si>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</si>
  <si>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</si>
  <si>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</si>
  <si>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</si>
  <si>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</si>
  <si>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</si>
  <si>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</si>
  <si>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</si>
  <si>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</si>
  <si>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</si>
  <si>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</si>
  <si>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</si>
  <si>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</si>
  <si>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</si>
  <si>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</si>
  <si>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</si>
  <si>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</si>
  <si>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</si>
  <si>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</si>
  <si>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</si>
  <si>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</si>
  <si>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</si>
  <si>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</si>
  <si>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</si>
  <si>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</si>
  <si>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</si>
  <si>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</si>
  <si>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</si>
  <si>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</si>
  <si>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</si>
  <si>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</si>
  <si>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</si>
  <si>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</si>
  <si>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</si>
  <si>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</si>
  <si>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</si>
  <si>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DOSTAVBA HALY NA FARMĚ V MLÉKOSRBECH</t>
  </si>
  <si>
    <t>Objekt:</t>
  </si>
  <si>
    <t>Rozpočet:</t>
  </si>
  <si>
    <t>30</t>
  </si>
  <si>
    <t>Stavba</t>
  </si>
  <si>
    <t>Celkem za stavbu</t>
  </si>
  <si>
    <t>CZK</t>
  </si>
  <si>
    <t>#POPS</t>
  </si>
  <si>
    <t>Popis stavby: 30 - DOSTAVBA HALY NA FARMĚ V MLÉKOSRBECH</t>
  </si>
  <si>
    <t>#POPO</t>
  </si>
  <si>
    <t>Popis objektu: 01 - DOSTAVBA HALY NA FARMĚ V MLÉKOSRBECH</t>
  </si>
  <si>
    <t>#POPR</t>
  </si>
  <si>
    <t>Popis rozpočtu: 01 - DOSTAVBA HALY NA FARMĚ V MLÉKOSRBECH</t>
  </si>
  <si>
    <t>Rekapitulace dílů</t>
  </si>
  <si>
    <t>Typ dílu</t>
  </si>
  <si>
    <t>1</t>
  </si>
  <si>
    <t>Zemní práce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</si>
  <si>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</si>
  <si>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</si>
  <si>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</si>
  <si>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</si>
  <si>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</si>
  <si>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</si>
  <si>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</si>
  <si>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</si>
  <si>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</si>
  <si>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</si>
  <si>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</si>
  <si>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</si>
  <si>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</si>
  <si>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</si>
  <si>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</si>
  <si>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</si>
  <si>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</si>
  <si>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</si>
  <si>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</si>
  <si>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</si>
  <si>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</si>
  <si>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</si>
  <si>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</si>
  <si>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</si>
  <si>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</si>
  <si>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</si>
  <si>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</si>
  <si>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</si>
  <si>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</si>
  <si>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</si>
  <si>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</si>
  <si>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</si>
  <si>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</si>
  <si>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</si>
  <si>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</si>
  <si>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</si>
  <si>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</si>
  <si>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</si>
  <si>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</si>
  <si>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</si>
  <si>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132201111R00</t>
  </si>
  <si>
    <t>Hloubení rýh š.do 60 cm v hor.3 do 100 m3, STROJNĚ</t>
  </si>
  <si>
    <t>m3</t>
  </si>
  <si>
    <t>RTS 25/ II</t>
  </si>
  <si>
    <t>Práce</t>
  </si>
  <si>
    <t>Běžná</t>
  </si>
  <si>
    <t>POL1_0</t>
  </si>
  <si>
    <t>(1,32+3,16+1,70+4,45+3,25+2,67)*0,6*1,2</t>
  </si>
  <si>
    <t>VV</t>
  </si>
  <si>
    <t>plyn : 44,5*1,2*0,6</t>
  </si>
  <si>
    <t>vodovod : 42,5*0,6*1,2</t>
  </si>
  <si>
    <t>162201102R00</t>
  </si>
  <si>
    <t>Vodorovné přemístění výkopku z hor.1-4 do 50 m</t>
  </si>
  <si>
    <t>162100010RAB</t>
  </si>
  <si>
    <t>Vodorovné přemístění výkopku, příplatek za každých dalších 5 km</t>
  </si>
  <si>
    <t>Vlastní</t>
  </si>
  <si>
    <t>Indiv</t>
  </si>
  <si>
    <t>174100010RAA</t>
  </si>
  <si>
    <t>Zásyp jam, rýh a šachet sypaninou, dovoz sypaniny ze vzdálenosti 50 m</t>
  </si>
  <si>
    <t>74,556-18,639</t>
  </si>
  <si>
    <t>175100020RAA</t>
  </si>
  <si>
    <t>Obsyp potrubí štěrkopískem, dovoz štěrkopísku ze vzdálenosti 1 km</t>
  </si>
  <si>
    <t>(1,32+3,16+1,70+4,45+3,25+2,67)*0,6*0,3</t>
  </si>
  <si>
    <t>plyn : 44,5*0,3*0,6</t>
  </si>
  <si>
    <t>vodovod : 42,5*0,6*0,3</t>
  </si>
  <si>
    <t>181050010RA0</t>
  </si>
  <si>
    <t>Terénní modelace</t>
  </si>
  <si>
    <t>m2</t>
  </si>
  <si>
    <t>721171219R00</t>
  </si>
  <si>
    <t>Trubka pro připojení WC, HL202G, D 110 mm</t>
  </si>
  <si>
    <t>kus</t>
  </si>
  <si>
    <t>721175303T00</t>
  </si>
  <si>
    <t>Montáž potrubí kanalizace připojovací do D 40 mm, dod+mont</t>
  </si>
  <si>
    <t>m</t>
  </si>
  <si>
    <t>721175309T00</t>
  </si>
  <si>
    <t>Montáž potrubí kanalizace připojovací do D 110 mm, dod+mont</t>
  </si>
  <si>
    <t>721176212R00</t>
  </si>
  <si>
    <t>Potrubí KG odpadní svislé, D 110 x 3,2 mm</t>
  </si>
  <si>
    <t>721176222R00</t>
  </si>
  <si>
    <t>Potrubí KG svodné (ležaté) v zemi, D 110 x 3,2 mm</t>
  </si>
  <si>
    <t>721194104R00</t>
  </si>
  <si>
    <t>Vyvedení odpadních výpustek, D 40 x 1,8 mm</t>
  </si>
  <si>
    <t>721194109T00</t>
  </si>
  <si>
    <t>Vyvedení odpadní výpustky D 110 mm</t>
  </si>
  <si>
    <t>721290111R00</t>
  </si>
  <si>
    <t>Zkouška těsnosti kanalizace vodou DN 125 mm</t>
  </si>
  <si>
    <t>998721101R00</t>
  </si>
  <si>
    <t>Přesun hmot pro vnitřní kanalizaci, výšky do 6 m</t>
  </si>
  <si>
    <t>t</t>
  </si>
  <si>
    <t>721152303R00</t>
  </si>
  <si>
    <t>Nosný žlábek pro potrubí  D 50 mm</t>
  </si>
  <si>
    <t>722171216R00</t>
  </si>
  <si>
    <t>Potrubí plastové PE-HD vodovodní, D 63 x 5,8 mm</t>
  </si>
  <si>
    <t>722172311R00</t>
  </si>
  <si>
    <t>Potrubí plastové PP-R, včetně zednických výpomocí, D 20 x 2,8 mm, PN 16</t>
  </si>
  <si>
    <t>722172312R00</t>
  </si>
  <si>
    <t>Potrubí plastové PP-R, včetně zednických výpomocí, D 25 x 3,5 mm, PN 16</t>
  </si>
  <si>
    <t>9+9+6</t>
  </si>
  <si>
    <t>722172313R00</t>
  </si>
  <si>
    <t>Potrubí plastové PP-R, včetně zednických výpomocí, D 32 x 4,4 mm, PN 16</t>
  </si>
  <si>
    <t>15+4</t>
  </si>
  <si>
    <t>722172314R00</t>
  </si>
  <si>
    <t>Potrubí plastové PP-R, včetně zednických výpomocí, D 40 x 5,5 mm, PN 16</t>
  </si>
  <si>
    <t>722181213RT7</t>
  </si>
  <si>
    <t>Izolace návleková MIRELON PRO tl. stěny 13 mm, vnitřní průměr 22 mm</t>
  </si>
  <si>
    <t>722181213RT8</t>
  </si>
  <si>
    <t>Izolace návleková MIRELON PRO tl. stěny 13 mm, vnitřní průměr 25 mm</t>
  </si>
  <si>
    <t>9+6</t>
  </si>
  <si>
    <t>722181213RU1</t>
  </si>
  <si>
    <t>Izolace návleková MIRELON PRO tl. stěny 13 mm, vnitřní průměr 32 mm</t>
  </si>
  <si>
    <t>15</t>
  </si>
  <si>
    <t>722181213RV9</t>
  </si>
  <si>
    <t>Izolace návleková MIRELON PRO tl. stěny 13 mm, vnitřní průměr 40 mm</t>
  </si>
  <si>
    <t>722181215RT7</t>
  </si>
  <si>
    <t>Izolace návleková  MIRELON PRO tl. stěny 25 mm, vnitřní průměr 22 mm</t>
  </si>
  <si>
    <t>722181215RT8</t>
  </si>
  <si>
    <t>Izolace návleková  MIRELON PRO tl. stěny 25 mm, vnitřní průměr 25 mm</t>
  </si>
  <si>
    <t>722181215RU1</t>
  </si>
  <si>
    <t>Izolace návleková  MIRELON PRO tl. stěny 25 mm, vnitřní průměr 32 mm</t>
  </si>
  <si>
    <t>722190401R00</t>
  </si>
  <si>
    <t>Vyvedení a upevnění výpustek DN 15 mm</t>
  </si>
  <si>
    <t>4+2+1+2</t>
  </si>
  <si>
    <t>722190403T00</t>
  </si>
  <si>
    <t>Vyvedení a upevnění vodovodní výpustky DN 25 mm</t>
  </si>
  <si>
    <t>722220111R00</t>
  </si>
  <si>
    <t>Nástěnka K 247, pro výtokový ventil G 1/2"</t>
  </si>
  <si>
    <t>722220112R00</t>
  </si>
  <si>
    <t>Nástěnka K 247, pro výtokový ventil G 3/4"</t>
  </si>
  <si>
    <t>722221123R00</t>
  </si>
  <si>
    <t>Kohout vodovodní, kulový, zahradní, DN 20 mm x DN 25 mm</t>
  </si>
  <si>
    <t>722235111R00</t>
  </si>
  <si>
    <t>Kohout vodovodní, kulový, vnitřní-vnitřní závit, DN 15 mm</t>
  </si>
  <si>
    <t>722235113R00</t>
  </si>
  <si>
    <t>Kohout vodovodní, kulový, vnitřní-vnitřní závit, DN 25 mm</t>
  </si>
  <si>
    <t>722235523R00</t>
  </si>
  <si>
    <t>Filtr, vodovodní, vnitřní-vnitřní závit, DN 25 mm</t>
  </si>
  <si>
    <t>2</t>
  </si>
  <si>
    <t>722235643R00</t>
  </si>
  <si>
    <t>Klapka vodovodní, zpětná, vodorovná,  DN 25 mm</t>
  </si>
  <si>
    <t>722280106R00</t>
  </si>
  <si>
    <t>Tlaková zkouška vodovodního potrubí DN 32 mm</t>
  </si>
  <si>
    <t>36+24+19</t>
  </si>
  <si>
    <t>722280107R00</t>
  </si>
  <si>
    <t>Tlaková zkouška vodovodního potrubí DN 40 mm</t>
  </si>
  <si>
    <t>722280109R00</t>
  </si>
  <si>
    <t>Tlaková zkouška vodovodního potrubí DN 65 mm</t>
  </si>
  <si>
    <t>722290234R00</t>
  </si>
  <si>
    <t>Proplach a dezinfekce vodovodního potrubí DN 80 mm</t>
  </si>
  <si>
    <t>79+95+42,5</t>
  </si>
  <si>
    <t>899721112R00</t>
  </si>
  <si>
    <t>Fólie výstražná z PVC , šířka 30 cm</t>
  </si>
  <si>
    <t>899731113R00</t>
  </si>
  <si>
    <t>Vodič signalizační CYY 4 mm2</t>
  </si>
  <si>
    <t>998722101R00</t>
  </si>
  <si>
    <t>Přesun hmot pro vnitřní vodovod, výšky do 6 m</t>
  </si>
  <si>
    <t>POL1_7</t>
  </si>
  <si>
    <t>723110204R00</t>
  </si>
  <si>
    <t>Potrubí ocelové závitové černé DN 25 mm</t>
  </si>
  <si>
    <t>723110205R00</t>
  </si>
  <si>
    <t>Potrubí ocelové závitové černé DN 32 mm</t>
  </si>
  <si>
    <t>723110206R00</t>
  </si>
  <si>
    <t>Potrubí ocelové závitové černé DN 40 mm</t>
  </si>
  <si>
    <t>723110207R00</t>
  </si>
  <si>
    <t>Potrubí ocelové závitové černé DN 50 mm</t>
  </si>
  <si>
    <t>723110208R00</t>
  </si>
  <si>
    <t>Potrubí ocelové závitové černé DN 65 mm</t>
  </si>
  <si>
    <t>723150314R00</t>
  </si>
  <si>
    <t>Potrubí ocelové hladké černé svařované D 89 x 3,6 mm</t>
  </si>
  <si>
    <t>723150343R00</t>
  </si>
  <si>
    <t>Zhotovení redukce kováním přes 1DN, DN 50/32 mm</t>
  </si>
  <si>
    <t>723150345R00</t>
  </si>
  <si>
    <t>Zhotovení redukce kováním přes 1DN, DN 80/50 mm</t>
  </si>
  <si>
    <t>723190204R00</t>
  </si>
  <si>
    <t>Přípojka plynovodu, trubky závitové černé DN 25 mm</t>
  </si>
  <si>
    <t>soubor</t>
  </si>
  <si>
    <t>723235118R00</t>
  </si>
  <si>
    <t>Kohout kulový, vnitřní - vnitřní závit DN 80 mm</t>
  </si>
  <si>
    <t>723236613R00</t>
  </si>
  <si>
    <t>Filtr pro plyn, vnitřní - vnitřní závit, DN 25 mm</t>
  </si>
  <si>
    <t>998723101R00</t>
  </si>
  <si>
    <t>Přesun hmot pro vnitřní plynovod, výšky do 6 m</t>
  </si>
  <si>
    <t>R1</t>
  </si>
  <si>
    <t>Tlaková zkouška a revize plynu</t>
  </si>
  <si>
    <t>ks</t>
  </si>
  <si>
    <t>R23178115R00</t>
  </si>
  <si>
    <t>Potrubí vícevrstvé PE100SDR11RC D 40, dodávka a montáž</t>
  </si>
  <si>
    <t>R3</t>
  </si>
  <si>
    <t>Pilíř pro umístění regulátorui odvětrany prefa, vč. základu, dod+mont</t>
  </si>
  <si>
    <t>551310170R</t>
  </si>
  <si>
    <t>Ventil vzorkovací  rohový 1/2"</t>
  </si>
  <si>
    <t>Specifikace</t>
  </si>
  <si>
    <t>POL3_0</t>
  </si>
  <si>
    <t>R45800R</t>
  </si>
  <si>
    <t>Regulátor tlaku plynu A109, dod+mont</t>
  </si>
  <si>
    <t>Fólie výstražná z PVC, šířka 30 cm</t>
  </si>
  <si>
    <t>R-položka</t>
  </si>
  <si>
    <t>POL12_1</t>
  </si>
  <si>
    <t>722191111R00</t>
  </si>
  <si>
    <t>Hadice flexibilní k baterii M 10, DN 15 mm, délka 400 mm</t>
  </si>
  <si>
    <t>725014131RT1</t>
  </si>
  <si>
    <t>Klozet závěsný + sedátko, bílý, včetně sedátka v bílé barvě</t>
  </si>
  <si>
    <t>725017122R00</t>
  </si>
  <si>
    <t>Umyvadlo na šrouby  55 x 42 cm, bílé</t>
  </si>
  <si>
    <t>725534228R00</t>
  </si>
  <si>
    <t>Ohřívač pod umyvadlo 10l</t>
  </si>
  <si>
    <t>725814101R00</t>
  </si>
  <si>
    <t>Ventil rohový s filtrem DN 15 x DN 10</t>
  </si>
  <si>
    <t>725823121RT1</t>
  </si>
  <si>
    <t>Baterie umyvadlová stojánková  ruční, včetně otvírání odpadu, standardní</t>
  </si>
  <si>
    <t>725860213R00</t>
  </si>
  <si>
    <t>Sifon umyvadlový HL132, D 32/40 mm</t>
  </si>
  <si>
    <t>726211121R00</t>
  </si>
  <si>
    <t>Modul pro WC , UP320, h. 1080 mm</t>
  </si>
  <si>
    <t>998725101R00</t>
  </si>
  <si>
    <t>Přesun hmot pro zařizovací předměty, výšky do 6 m</t>
  </si>
  <si>
    <t>783424340R00</t>
  </si>
  <si>
    <t>Nátěr syntet. potrubí do DN 50 mm  Z+2x +1x email</t>
  </si>
  <si>
    <t>12+8+86+88</t>
  </si>
  <si>
    <t>783425350R00</t>
  </si>
  <si>
    <t>Nátěr syntet. potrubí do DN 100 mm Z +2x +1x email</t>
  </si>
  <si>
    <t>36+5</t>
  </si>
  <si>
    <t>SUM</t>
  </si>
  <si>
    <t>Poznámky uchazeče k zadání</t>
  </si>
  <si>
    <t>POPUZIV</t>
  </si>
  <si>
    <t>END</t>
  </si>
  <si>
    <t>HALA vč. ZÁZEMÍ</t>
  </si>
  <si>
    <t>HALA  vč. ZÁZEMÍ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</si>
</sst>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M33" sqref="M3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">
      <c r="A2" s="2"/>
      <c r="B2" s="77" t="s">
        <v>24</v>
      </c>
      <c r="C2" s="78"/>
      <c r="D2" s="79" t="s">
        <v>47</v>
      </c>
      <c r="E2" s="231" t="s">
        <v>44</v>
      </c>
      <c r="F2" s="232"/>
      <c r="G2" s="232"/>
      <c r="H2" s="232"/>
      <c r="I2" s="232"/>
      <c r="J2" s="233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34" t="s">
        <v>287</v>
      </c>
      <c r="F3" s="235"/>
      <c r="G3" s="235"/>
      <c r="H3" s="235"/>
      <c r="I3" s="235"/>
      <c r="J3" s="236"/>
    </row>
    <row r="4" spans="1:15" ht="23.25" customHeight="1" x14ac:dyDescent="0.2">
      <c r="A4" s="76">
        <v>439</v>
      </c>
      <c r="B4" s="82" t="s">
        <v>46</v>
      </c>
      <c r="C4" s="83"/>
      <c r="D4" s="84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23</v>
      </c>
      <c r="D5" s="219"/>
      <c r="E5" s="220"/>
      <c r="F5" s="220"/>
      <c r="G5" s="220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1"/>
      <c r="E6" s="222"/>
      <c r="F6" s="222"/>
      <c r="G6" s="22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8"/>
      <c r="E11" s="238"/>
      <c r="F11" s="238"/>
      <c r="G11" s="238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7"/>
      <c r="F15" s="237"/>
      <c r="G15" s="239"/>
      <c r="H15" s="239"/>
      <c r="I15" s="239" t="s">
        <v>31</v>
      </c>
      <c r="J15" s="240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SUMIF(F52:F57,A16,I52:I57)+SUMIF(F52:F57,"PSU",I52:I57)</f>
        <v>0</v>
      </c>
      <c r="J16" s="204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SUMIF(F52:F57,A17,I52:I57)</f>
        <v>0</v>
      </c>
      <c r="J17" s="204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SUMIF(F52:F57,A18,I52:I57)</f>
        <v>0</v>
      </c>
      <c r="J18" s="204"/>
    </row>
    <row r="19" spans="1:10" ht="23.25" customHeight="1" x14ac:dyDescent="0.2">
      <c r="A19" s="139" t="s">
        <v>71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SUMIF(F52:F57,A19,I52:I57)</f>
        <v>0</v>
      </c>
      <c r="J19" s="204"/>
    </row>
    <row r="20" spans="1:10" ht="23.25" customHeight="1" x14ac:dyDescent="0.2">
      <c r="A20" s="139" t="s">
        <v>72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SUMIF(F52:F57,A20,I52:I57)</f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05"/>
      <c r="F21" s="241"/>
      <c r="G21" s="205"/>
      <c r="H21" s="241"/>
      <c r="I21" s="205">
        <f>SUM(I16:J20)</f>
        <v>0</v>
      </c>
      <c r="J21" s="20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8">
        <f>A25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8">
        <f>ZakladDPHSniVypocet+ZakladDPHZaklVypocet</f>
        <v>0</v>
      </c>
      <c r="H28" s="208"/>
      <c r="I28" s="208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7">
        <f>A27</f>
        <v>0</v>
      </c>
      <c r="H29" s="207"/>
      <c r="I29" s="207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48</v>
      </c>
      <c r="C39" s="192"/>
      <c r="D39" s="192"/>
      <c r="E39" s="192"/>
      <c r="F39" s="99">
        <f>'01 01 Pol'!AE106</f>
        <v>0</v>
      </c>
      <c r="G39" s="100">
        <f>'01 01 Pol'!AF106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43</v>
      </c>
      <c r="C40" s="193" t="s">
        <v>44</v>
      </c>
      <c r="D40" s="193"/>
      <c r="E40" s="193"/>
      <c r="F40" s="104">
        <f>'01 01 Pol'!AE106</f>
        <v>0</v>
      </c>
      <c r="G40" s="105">
        <f>'01 01 Pol'!AF106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192" t="s">
        <v>44</v>
      </c>
      <c r="D41" s="192"/>
      <c r="E41" s="192"/>
      <c r="F41" s="108">
        <f>'01 01 Pol'!AE106</f>
        <v>0</v>
      </c>
      <c r="G41" s="101">
        <f>'01 01 Pol'!AF106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94" t="s">
        <v>49</v>
      </c>
      <c r="C42" s="195"/>
      <c r="D42" s="195"/>
      <c r="E42" s="196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">
      <c r="A44" t="s">
        <v>51</v>
      </c>
      <c r="B44" t="s">
        <v>52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9" spans="1:10" ht="15.75" x14ac:dyDescent="0.25">
      <c r="B49" s="120" t="s">
        <v>57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58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59</v>
      </c>
      <c r="C52" s="190" t="s">
        <v>60</v>
      </c>
      <c r="D52" s="191"/>
      <c r="E52" s="191"/>
      <c r="F52" s="135" t="s">
        <v>26</v>
      </c>
      <c r="G52" s="136"/>
      <c r="H52" s="136"/>
      <c r="I52" s="136">
        <f>'01 01 Pol'!G8</f>
        <v>0</v>
      </c>
      <c r="J52" s="132" t="str">
        <f>IF(I58=0,"",I52/I58*100)</f>
        <v/>
      </c>
    </row>
    <row r="53" spans="1:10" ht="36.75" customHeight="1" x14ac:dyDescent="0.2">
      <c r="A53" s="123"/>
      <c r="B53" s="128" t="s">
        <v>61</v>
      </c>
      <c r="C53" s="190" t="s">
        <v>62</v>
      </c>
      <c r="D53" s="191"/>
      <c r="E53" s="191"/>
      <c r="F53" s="135" t="s">
        <v>27</v>
      </c>
      <c r="G53" s="136"/>
      <c r="H53" s="136"/>
      <c r="I53" s="136">
        <f>'01 01 Pol'!G22</f>
        <v>0</v>
      </c>
      <c r="J53" s="132" t="str">
        <f>IF(I58=0,"",I53/I58*100)</f>
        <v/>
      </c>
    </row>
    <row r="54" spans="1:10" ht="36.75" customHeight="1" x14ac:dyDescent="0.2">
      <c r="A54" s="123"/>
      <c r="B54" s="128" t="s">
        <v>63</v>
      </c>
      <c r="C54" s="190" t="s">
        <v>64</v>
      </c>
      <c r="D54" s="191"/>
      <c r="E54" s="191"/>
      <c r="F54" s="135" t="s">
        <v>27</v>
      </c>
      <c r="G54" s="136"/>
      <c r="H54" s="136"/>
      <c r="I54" s="136">
        <f>'01 01 Pol'!G32</f>
        <v>0</v>
      </c>
      <c r="J54" s="132" t="str">
        <f>IF(I58=0,"",I54/I58*100)</f>
        <v/>
      </c>
    </row>
    <row r="55" spans="1:10" ht="36.75" customHeight="1" x14ac:dyDescent="0.2">
      <c r="A55" s="123"/>
      <c r="B55" s="128" t="s">
        <v>65</v>
      </c>
      <c r="C55" s="190" t="s">
        <v>66</v>
      </c>
      <c r="D55" s="191"/>
      <c r="E55" s="191"/>
      <c r="F55" s="135" t="s">
        <v>27</v>
      </c>
      <c r="G55" s="136"/>
      <c r="H55" s="136"/>
      <c r="I55" s="136">
        <f>'01 01 Pol'!G70</f>
        <v>0</v>
      </c>
      <c r="J55" s="132" t="str">
        <f>IF(I58=0,"",I55/I58*100)</f>
        <v/>
      </c>
    </row>
    <row r="56" spans="1:10" ht="36.75" customHeight="1" x14ac:dyDescent="0.2">
      <c r="A56" s="123"/>
      <c r="B56" s="128" t="s">
        <v>67</v>
      </c>
      <c r="C56" s="190" t="s">
        <v>68</v>
      </c>
      <c r="D56" s="191"/>
      <c r="E56" s="191"/>
      <c r="F56" s="135" t="s">
        <v>27</v>
      </c>
      <c r="G56" s="136"/>
      <c r="H56" s="136"/>
      <c r="I56" s="136">
        <f>'01 01 Pol'!G90</f>
        <v>0</v>
      </c>
      <c r="J56" s="132" t="str">
        <f>IF(I58=0,"",I56/I58*100)</f>
        <v/>
      </c>
    </row>
    <row r="57" spans="1:10" ht="36.75" customHeight="1" x14ac:dyDescent="0.2">
      <c r="A57" s="123"/>
      <c r="B57" s="128" t="s">
        <v>69</v>
      </c>
      <c r="C57" s="190" t="s">
        <v>70</v>
      </c>
      <c r="D57" s="191"/>
      <c r="E57" s="191"/>
      <c r="F57" s="135" t="s">
        <v>27</v>
      </c>
      <c r="G57" s="136"/>
      <c r="H57" s="136"/>
      <c r="I57" s="136">
        <f>'01 01 Pol'!G100</f>
        <v>0</v>
      </c>
      <c r="J57" s="132" t="str">
        <f>IF(I58=0,"",I57/I58*100)</f>
        <v/>
      </c>
    </row>
    <row r="58" spans="1:10" ht="25.5" customHeight="1" x14ac:dyDescent="0.2">
      <c r="A58" s="124"/>
      <c r="B58" s="129" t="s">
        <v>1</v>
      </c>
      <c r="C58" s="130"/>
      <c r="D58" s="131"/>
      <c r="E58" s="131"/>
      <c r="F58" s="137"/>
      <c r="G58" s="138"/>
      <c r="H58" s="138"/>
      <c r="I58" s="138">
        <f>SUM(I52:I57)</f>
        <v>0</v>
      </c>
      <c r="J58" s="133">
        <f>SUM(J52:J57)</f>
        <v>0</v>
      </c>
    </row>
    <row r="59" spans="1:10" x14ac:dyDescent="0.2">
      <c r="F59" s="87"/>
      <c r="G59" s="87"/>
      <c r="H59" s="87"/>
      <c r="I59" s="87"/>
      <c r="J59" s="134"/>
    </row>
    <row r="60" spans="1:10" x14ac:dyDescent="0.2">
      <c r="F60" s="87"/>
      <c r="G60" s="87"/>
      <c r="H60" s="87"/>
      <c r="I60" s="87"/>
      <c r="J60" s="134"/>
    </row>
    <row r="61" spans="1:10" x14ac:dyDescent="0.2">
      <c r="F61" s="87"/>
      <c r="G61" s="87"/>
      <c r="H61" s="87"/>
      <c r="I61" s="87"/>
      <c r="J61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8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9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10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D2002-F656-4A1F-93BF-F45BC7047656}">
  <sheetPr>
    <outlinePr summaryBelow="0"/>
  </sheetPr>
  <dimension ref="A1:BH5000"/>
  <sheetViews>
    <sheetView workbookViewId="0">
      <pane ySplit="7" topLeftCell="A8" activePane="bottomLeft" state="frozen"/>
      <selection pane="bottomLeft" activeCell="C5" sqref="C5"/>
    </sheetView>
  </sheetViews>
  <sheetFormatPr defaultRowHeight="12.75" outlineLevelRow="3" x14ac:dyDescent="0.2"/>
  <cols>
    <col min="1" max="1" width="3.42578125" customWidth="1"/>
    <col min="2" max="2" width="12.7109375" style="121" customWidth="1"/>
    <col min="3" max="3" width="38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73</v>
      </c>
    </row>
    <row r="2" spans="1:60" ht="25.15" customHeight="1" x14ac:dyDescent="0.2">
      <c r="A2" s="50" t="s">
        <v>8</v>
      </c>
      <c r="B2" s="49" t="s">
        <v>47</v>
      </c>
      <c r="C2" s="247" t="s">
        <v>44</v>
      </c>
      <c r="D2" s="248"/>
      <c r="E2" s="248"/>
      <c r="F2" s="248"/>
      <c r="G2" s="249"/>
      <c r="AG2" t="s">
        <v>74</v>
      </c>
    </row>
    <row r="3" spans="1:60" ht="25.15" customHeight="1" x14ac:dyDescent="0.2">
      <c r="A3" s="50" t="s">
        <v>9</v>
      </c>
      <c r="B3" s="49" t="s">
        <v>43</v>
      </c>
      <c r="C3" s="247" t="s">
        <v>286</v>
      </c>
      <c r="D3" s="248"/>
      <c r="E3" s="248"/>
      <c r="F3" s="248"/>
      <c r="G3" s="249"/>
      <c r="AC3" s="121" t="s">
        <v>74</v>
      </c>
      <c r="AG3" t="s">
        <v>75</v>
      </c>
    </row>
    <row r="4" spans="1:60" ht="25.15" customHeight="1" x14ac:dyDescent="0.2">
      <c r="A4" s="140" t="s">
        <v>10</v>
      </c>
      <c r="B4" s="141" t="s">
        <v>43</v>
      </c>
      <c r="C4" s="250" t="s">
        <v>44</v>
      </c>
      <c r="D4" s="251"/>
      <c r="E4" s="251"/>
      <c r="F4" s="251"/>
      <c r="G4" s="252"/>
      <c r="AG4" t="s">
        <v>76</v>
      </c>
    </row>
    <row r="5" spans="1:60" x14ac:dyDescent="0.2">
      <c r="D5" s="10"/>
    </row>
    <row r="6" spans="1:60" ht="38.25" x14ac:dyDescent="0.2">
      <c r="A6" s="143" t="s">
        <v>77</v>
      </c>
      <c r="B6" s="145" t="s">
        <v>78</v>
      </c>
      <c r="C6" s="145" t="s">
        <v>79</v>
      </c>
      <c r="D6" s="144" t="s">
        <v>80</v>
      </c>
      <c r="E6" s="143" t="s">
        <v>81</v>
      </c>
      <c r="F6" s="142" t="s">
        <v>82</v>
      </c>
      <c r="G6" s="143" t="s">
        <v>31</v>
      </c>
      <c r="H6" s="146" t="s">
        <v>32</v>
      </c>
      <c r="I6" s="146" t="s">
        <v>83</v>
      </c>
      <c r="J6" s="146" t="s">
        <v>33</v>
      </c>
      <c r="K6" s="146" t="s">
        <v>84</v>
      </c>
      <c r="L6" s="146" t="s">
        <v>85</v>
      </c>
      <c r="M6" s="146" t="s">
        <v>86</v>
      </c>
      <c r="N6" s="146" t="s">
        <v>87</v>
      </c>
      <c r="O6" s="146" t="s">
        <v>88</v>
      </c>
      <c r="P6" s="146" t="s">
        <v>89</v>
      </c>
      <c r="Q6" s="146" t="s">
        <v>90</v>
      </c>
      <c r="R6" s="146" t="s">
        <v>91</v>
      </c>
      <c r="S6" s="146" t="s">
        <v>92</v>
      </c>
      <c r="T6" s="146" t="s">
        <v>93</v>
      </c>
      <c r="U6" s="146" t="s">
        <v>94</v>
      </c>
      <c r="V6" s="146" t="s">
        <v>95</v>
      </c>
      <c r="W6" s="146" t="s">
        <v>96</v>
      </c>
      <c r="X6" s="146" t="s">
        <v>97</v>
      </c>
      <c r="Y6" s="146" t="s">
        <v>98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3" t="s">
        <v>99</v>
      </c>
      <c r="B8" s="164" t="s">
        <v>59</v>
      </c>
      <c r="C8" s="182" t="s">
        <v>60</v>
      </c>
      <c r="D8" s="165"/>
      <c r="E8" s="166"/>
      <c r="F8" s="167"/>
      <c r="G8" s="168">
        <f>SUMIF(AG9:AG21,"&lt;&gt;NOR",G9:G21)</f>
        <v>0</v>
      </c>
      <c r="H8" s="162"/>
      <c r="I8" s="162">
        <f>SUM(I9:I21)</f>
        <v>0</v>
      </c>
      <c r="J8" s="162"/>
      <c r="K8" s="162">
        <f>SUM(K9:K21)</f>
        <v>0</v>
      </c>
      <c r="L8" s="162"/>
      <c r="M8" s="162">
        <f>SUM(M9:M21)</f>
        <v>0</v>
      </c>
      <c r="N8" s="161"/>
      <c r="O8" s="161">
        <f>SUM(O9:O21)</f>
        <v>31.13</v>
      </c>
      <c r="P8" s="161"/>
      <c r="Q8" s="161">
        <f>SUM(Q9:Q21)</f>
        <v>0</v>
      </c>
      <c r="R8" s="162"/>
      <c r="S8" s="162"/>
      <c r="T8" s="162"/>
      <c r="U8" s="162"/>
      <c r="V8" s="162">
        <f>SUM(V9:V21)</f>
        <v>70.11999999999999</v>
      </c>
      <c r="W8" s="162"/>
      <c r="X8" s="162"/>
      <c r="Y8" s="162"/>
      <c r="AG8" t="s">
        <v>100</v>
      </c>
    </row>
    <row r="9" spans="1:60" ht="22.5" outlineLevel="1" x14ac:dyDescent="0.2">
      <c r="A9" s="170">
        <v>1</v>
      </c>
      <c r="B9" s="171" t="s">
        <v>101</v>
      </c>
      <c r="C9" s="183" t="s">
        <v>102</v>
      </c>
      <c r="D9" s="172" t="s">
        <v>103</v>
      </c>
      <c r="E9" s="173">
        <v>74.555999999999997</v>
      </c>
      <c r="F9" s="174"/>
      <c r="G9" s="175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104</v>
      </c>
      <c r="T9" s="157" t="s">
        <v>104</v>
      </c>
      <c r="U9" s="157">
        <v>0.23</v>
      </c>
      <c r="V9" s="157">
        <f>ROUND(E9*U9,2)</f>
        <v>17.149999999999999</v>
      </c>
      <c r="W9" s="157"/>
      <c r="X9" s="157" t="s">
        <v>105</v>
      </c>
      <c r="Y9" s="157" t="s">
        <v>106</v>
      </c>
      <c r="Z9" s="147"/>
      <c r="AA9" s="147"/>
      <c r="AB9" s="147"/>
      <c r="AC9" s="147"/>
      <c r="AD9" s="147"/>
      <c r="AE9" s="147"/>
      <c r="AF9" s="147"/>
      <c r="AG9" s="147" t="s">
        <v>107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4" t="s">
        <v>108</v>
      </c>
      <c r="D10" s="159"/>
      <c r="E10" s="160">
        <v>11.916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109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184" t="s">
        <v>110</v>
      </c>
      <c r="D11" s="159"/>
      <c r="E11" s="160">
        <v>32.04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109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84" t="s">
        <v>111</v>
      </c>
      <c r="D12" s="159"/>
      <c r="E12" s="160">
        <v>30.6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109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6">
        <v>2</v>
      </c>
      <c r="B13" s="177" t="s">
        <v>112</v>
      </c>
      <c r="C13" s="185" t="s">
        <v>113</v>
      </c>
      <c r="D13" s="178" t="s">
        <v>103</v>
      </c>
      <c r="E13" s="179">
        <v>18.638999999999999</v>
      </c>
      <c r="F13" s="180"/>
      <c r="G13" s="181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6">
        <v>0</v>
      </c>
      <c r="O13" s="156">
        <f>ROUND(E13*N13,2)</f>
        <v>0</v>
      </c>
      <c r="P13" s="156">
        <v>0</v>
      </c>
      <c r="Q13" s="156">
        <f>ROUND(E13*P13,2)</f>
        <v>0</v>
      </c>
      <c r="R13" s="157"/>
      <c r="S13" s="157" t="s">
        <v>104</v>
      </c>
      <c r="T13" s="157" t="s">
        <v>104</v>
      </c>
      <c r="U13" s="157">
        <v>7.3999999999999996E-2</v>
      </c>
      <c r="V13" s="157">
        <f>ROUND(E13*U13,2)</f>
        <v>1.38</v>
      </c>
      <c r="W13" s="157"/>
      <c r="X13" s="157" t="s">
        <v>105</v>
      </c>
      <c r="Y13" s="157" t="s">
        <v>106</v>
      </c>
      <c r="Z13" s="147"/>
      <c r="AA13" s="147"/>
      <c r="AB13" s="147"/>
      <c r="AC13" s="147"/>
      <c r="AD13" s="147"/>
      <c r="AE13" s="147"/>
      <c r="AF13" s="147"/>
      <c r="AG13" s="147" t="s">
        <v>107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76">
        <v>3</v>
      </c>
      <c r="B14" s="177" t="s">
        <v>114</v>
      </c>
      <c r="C14" s="185" t="s">
        <v>115</v>
      </c>
      <c r="D14" s="178" t="s">
        <v>103</v>
      </c>
      <c r="E14" s="179">
        <v>18.638999999999999</v>
      </c>
      <c r="F14" s="180"/>
      <c r="G14" s="181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21</v>
      </c>
      <c r="M14" s="157">
        <f>G14*(1+L14/100)</f>
        <v>0</v>
      </c>
      <c r="N14" s="156">
        <v>0</v>
      </c>
      <c r="O14" s="156">
        <f>ROUND(E14*N14,2)</f>
        <v>0</v>
      </c>
      <c r="P14" s="156">
        <v>0</v>
      </c>
      <c r="Q14" s="156">
        <f>ROUND(E14*P14,2)</f>
        <v>0</v>
      </c>
      <c r="R14" s="157"/>
      <c r="S14" s="157" t="s">
        <v>116</v>
      </c>
      <c r="T14" s="157" t="s">
        <v>117</v>
      </c>
      <c r="U14" s="157">
        <v>0</v>
      </c>
      <c r="V14" s="157">
        <f>ROUND(E14*U14,2)</f>
        <v>0</v>
      </c>
      <c r="W14" s="157"/>
      <c r="X14" s="157" t="s">
        <v>105</v>
      </c>
      <c r="Y14" s="157" t="s">
        <v>106</v>
      </c>
      <c r="Z14" s="147"/>
      <c r="AA14" s="147"/>
      <c r="AB14" s="147"/>
      <c r="AC14" s="147"/>
      <c r="AD14" s="147"/>
      <c r="AE14" s="147"/>
      <c r="AF14" s="147"/>
      <c r="AG14" s="147" t="s">
        <v>107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0">
        <v>4</v>
      </c>
      <c r="B15" s="171" t="s">
        <v>118</v>
      </c>
      <c r="C15" s="183" t="s">
        <v>119</v>
      </c>
      <c r="D15" s="172" t="s">
        <v>103</v>
      </c>
      <c r="E15" s="173">
        <v>55.917000000000002</v>
      </c>
      <c r="F15" s="174"/>
      <c r="G15" s="175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21</v>
      </c>
      <c r="M15" s="157">
        <f>G15*(1+L15/100)</f>
        <v>0</v>
      </c>
      <c r="N15" s="156">
        <v>0</v>
      </c>
      <c r="O15" s="156">
        <f>ROUND(E15*N15,2)</f>
        <v>0</v>
      </c>
      <c r="P15" s="156">
        <v>0</v>
      </c>
      <c r="Q15" s="156">
        <f>ROUND(E15*P15,2)</f>
        <v>0</v>
      </c>
      <c r="R15" s="157"/>
      <c r="S15" s="157" t="s">
        <v>116</v>
      </c>
      <c r="T15" s="157" t="s">
        <v>117</v>
      </c>
      <c r="U15" s="157">
        <v>0.27600000000000002</v>
      </c>
      <c r="V15" s="157">
        <f>ROUND(E15*U15,2)</f>
        <v>15.43</v>
      </c>
      <c r="W15" s="157"/>
      <c r="X15" s="157" t="s">
        <v>105</v>
      </c>
      <c r="Y15" s="157" t="s">
        <v>106</v>
      </c>
      <c r="Z15" s="147"/>
      <c r="AA15" s="147"/>
      <c r="AB15" s="147"/>
      <c r="AC15" s="147"/>
      <c r="AD15" s="147"/>
      <c r="AE15" s="147"/>
      <c r="AF15" s="147"/>
      <c r="AG15" s="147" t="s">
        <v>107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84" t="s">
        <v>120</v>
      </c>
      <c r="D16" s="159"/>
      <c r="E16" s="160">
        <v>55.92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109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70">
        <v>5</v>
      </c>
      <c r="B17" s="171" t="s">
        <v>121</v>
      </c>
      <c r="C17" s="183" t="s">
        <v>122</v>
      </c>
      <c r="D17" s="172" t="s">
        <v>103</v>
      </c>
      <c r="E17" s="173">
        <v>18.638999999999999</v>
      </c>
      <c r="F17" s="174"/>
      <c r="G17" s="175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21</v>
      </c>
      <c r="M17" s="157">
        <f>G17*(1+L17/100)</f>
        <v>0</v>
      </c>
      <c r="N17" s="156">
        <v>1.67</v>
      </c>
      <c r="O17" s="156">
        <f>ROUND(E17*N17,2)</f>
        <v>31.13</v>
      </c>
      <c r="P17" s="156">
        <v>0</v>
      </c>
      <c r="Q17" s="156">
        <f>ROUND(E17*P17,2)</f>
        <v>0</v>
      </c>
      <c r="R17" s="157"/>
      <c r="S17" s="157" t="s">
        <v>116</v>
      </c>
      <c r="T17" s="157" t="s">
        <v>117</v>
      </c>
      <c r="U17" s="157">
        <v>1.5980000000000001</v>
      </c>
      <c r="V17" s="157">
        <f>ROUND(E17*U17,2)</f>
        <v>29.79</v>
      </c>
      <c r="W17" s="157"/>
      <c r="X17" s="157" t="s">
        <v>105</v>
      </c>
      <c r="Y17" s="157" t="s">
        <v>106</v>
      </c>
      <c r="Z17" s="147"/>
      <c r="AA17" s="147"/>
      <c r="AB17" s="147"/>
      <c r="AC17" s="147"/>
      <c r="AD17" s="147"/>
      <c r="AE17" s="147"/>
      <c r="AF17" s="147"/>
      <c r="AG17" s="147" t="s">
        <v>107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184" t="s">
        <v>123</v>
      </c>
      <c r="D18" s="159"/>
      <c r="E18" s="160">
        <v>2.98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109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84" t="s">
        <v>124</v>
      </c>
      <c r="D19" s="159"/>
      <c r="E19" s="160">
        <v>8.01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109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84" t="s">
        <v>125</v>
      </c>
      <c r="D20" s="159"/>
      <c r="E20" s="160">
        <v>7.65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109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6">
        <v>6</v>
      </c>
      <c r="B21" s="177" t="s">
        <v>126</v>
      </c>
      <c r="C21" s="185" t="s">
        <v>127</v>
      </c>
      <c r="D21" s="178" t="s">
        <v>128</v>
      </c>
      <c r="E21" s="179">
        <v>18.638999999999999</v>
      </c>
      <c r="F21" s="180"/>
      <c r="G21" s="181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21</v>
      </c>
      <c r="M21" s="157">
        <f>G21*(1+L21/100)</f>
        <v>0</v>
      </c>
      <c r="N21" s="156">
        <v>0</v>
      </c>
      <c r="O21" s="156">
        <f>ROUND(E21*N21,2)</f>
        <v>0</v>
      </c>
      <c r="P21" s="156">
        <v>0</v>
      </c>
      <c r="Q21" s="156">
        <f>ROUND(E21*P21,2)</f>
        <v>0</v>
      </c>
      <c r="R21" s="157"/>
      <c r="S21" s="157" t="s">
        <v>116</v>
      </c>
      <c r="T21" s="157" t="s">
        <v>117</v>
      </c>
      <c r="U21" s="157">
        <v>0.34155000000000002</v>
      </c>
      <c r="V21" s="157">
        <f>ROUND(E21*U21,2)</f>
        <v>6.37</v>
      </c>
      <c r="W21" s="157"/>
      <c r="X21" s="157" t="s">
        <v>105</v>
      </c>
      <c r="Y21" s="157" t="s">
        <v>106</v>
      </c>
      <c r="Z21" s="147"/>
      <c r="AA21" s="147"/>
      <c r="AB21" s="147"/>
      <c r="AC21" s="147"/>
      <c r="AD21" s="147"/>
      <c r="AE21" s="147"/>
      <c r="AF21" s="147"/>
      <c r="AG21" s="147" t="s">
        <v>107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x14ac:dyDescent="0.2">
      <c r="A22" s="163" t="s">
        <v>99</v>
      </c>
      <c r="B22" s="164" t="s">
        <v>61</v>
      </c>
      <c r="C22" s="182" t="s">
        <v>62</v>
      </c>
      <c r="D22" s="165"/>
      <c r="E22" s="166"/>
      <c r="F22" s="167"/>
      <c r="G22" s="168">
        <f>SUMIF(AG23:AG31,"&lt;&gt;NOR",G23:G31)</f>
        <v>0</v>
      </c>
      <c r="H22" s="162"/>
      <c r="I22" s="162">
        <f>SUM(I23:I31)</f>
        <v>0</v>
      </c>
      <c r="J22" s="162"/>
      <c r="K22" s="162">
        <f>SUM(K23:K31)</f>
        <v>0</v>
      </c>
      <c r="L22" s="162"/>
      <c r="M22" s="162">
        <f>SUM(M23:M31)</f>
        <v>0</v>
      </c>
      <c r="N22" s="161"/>
      <c r="O22" s="161">
        <f>SUM(O23:O31)</f>
        <v>0.04</v>
      </c>
      <c r="P22" s="161"/>
      <c r="Q22" s="161">
        <f>SUM(Q23:Q31)</f>
        <v>0</v>
      </c>
      <c r="R22" s="162"/>
      <c r="S22" s="162"/>
      <c r="T22" s="162"/>
      <c r="U22" s="162"/>
      <c r="V22" s="162">
        <f>SUM(V23:V31)</f>
        <v>20.03</v>
      </c>
      <c r="W22" s="162"/>
      <c r="X22" s="162"/>
      <c r="Y22" s="162"/>
      <c r="AG22" t="s">
        <v>100</v>
      </c>
    </row>
    <row r="23" spans="1:60" outlineLevel="1" x14ac:dyDescent="0.2">
      <c r="A23" s="176">
        <v>7</v>
      </c>
      <c r="B23" s="177" t="s">
        <v>129</v>
      </c>
      <c r="C23" s="185" t="s">
        <v>130</v>
      </c>
      <c r="D23" s="178" t="s">
        <v>131</v>
      </c>
      <c r="E23" s="179">
        <v>1</v>
      </c>
      <c r="F23" s="180"/>
      <c r="G23" s="181">
        <f t="shared" ref="G23:G31" si="0">ROUND(E23*F23,2)</f>
        <v>0</v>
      </c>
      <c r="H23" s="158"/>
      <c r="I23" s="157">
        <f t="shared" ref="I23:I31" si="1">ROUND(E23*H23,2)</f>
        <v>0</v>
      </c>
      <c r="J23" s="158"/>
      <c r="K23" s="157">
        <f t="shared" ref="K23:K31" si="2">ROUND(E23*J23,2)</f>
        <v>0</v>
      </c>
      <c r="L23" s="157">
        <v>21</v>
      </c>
      <c r="M23" s="157">
        <f t="shared" ref="M23:M31" si="3">G23*(1+L23/100)</f>
        <v>0</v>
      </c>
      <c r="N23" s="156">
        <v>2.9E-4</v>
      </c>
      <c r="O23" s="156">
        <f t="shared" ref="O23:O31" si="4">ROUND(E23*N23,2)</f>
        <v>0</v>
      </c>
      <c r="P23" s="156">
        <v>0</v>
      </c>
      <c r="Q23" s="156">
        <f t="shared" ref="Q23:Q31" si="5">ROUND(E23*P23,2)</f>
        <v>0</v>
      </c>
      <c r="R23" s="157"/>
      <c r="S23" s="157" t="s">
        <v>116</v>
      </c>
      <c r="T23" s="157" t="s">
        <v>117</v>
      </c>
      <c r="U23" s="157">
        <v>0.221</v>
      </c>
      <c r="V23" s="157">
        <f t="shared" ref="V23:V31" si="6">ROUND(E23*U23,2)</f>
        <v>0.22</v>
      </c>
      <c r="W23" s="157"/>
      <c r="X23" s="157" t="s">
        <v>105</v>
      </c>
      <c r="Y23" s="157" t="s">
        <v>106</v>
      </c>
      <c r="Z23" s="147"/>
      <c r="AA23" s="147"/>
      <c r="AB23" s="147"/>
      <c r="AC23" s="147"/>
      <c r="AD23" s="147"/>
      <c r="AE23" s="147"/>
      <c r="AF23" s="147"/>
      <c r="AG23" s="147" t="s">
        <v>107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76">
        <v>8</v>
      </c>
      <c r="B24" s="177" t="s">
        <v>132</v>
      </c>
      <c r="C24" s="185" t="s">
        <v>133</v>
      </c>
      <c r="D24" s="178" t="s">
        <v>134</v>
      </c>
      <c r="E24" s="179">
        <v>2</v>
      </c>
      <c r="F24" s="180"/>
      <c r="G24" s="181">
        <f t="shared" si="0"/>
        <v>0</v>
      </c>
      <c r="H24" s="158"/>
      <c r="I24" s="157">
        <f t="shared" si="1"/>
        <v>0</v>
      </c>
      <c r="J24" s="158"/>
      <c r="K24" s="157">
        <f t="shared" si="2"/>
        <v>0</v>
      </c>
      <c r="L24" s="157">
        <v>21</v>
      </c>
      <c r="M24" s="157">
        <f t="shared" si="3"/>
        <v>0</v>
      </c>
      <c r="N24" s="156">
        <v>8.0000000000000007E-5</v>
      </c>
      <c r="O24" s="156">
        <f t="shared" si="4"/>
        <v>0</v>
      </c>
      <c r="P24" s="156">
        <v>0</v>
      </c>
      <c r="Q24" s="156">
        <f t="shared" si="5"/>
        <v>0</v>
      </c>
      <c r="R24" s="157"/>
      <c r="S24" s="157" t="s">
        <v>116</v>
      </c>
      <c r="T24" s="157" t="s">
        <v>117</v>
      </c>
      <c r="U24" s="157">
        <v>0.32</v>
      </c>
      <c r="V24" s="157">
        <f t="shared" si="6"/>
        <v>0.64</v>
      </c>
      <c r="W24" s="157"/>
      <c r="X24" s="157" t="s">
        <v>105</v>
      </c>
      <c r="Y24" s="157" t="s">
        <v>106</v>
      </c>
      <c r="Z24" s="147"/>
      <c r="AA24" s="147"/>
      <c r="AB24" s="147"/>
      <c r="AC24" s="147"/>
      <c r="AD24" s="147"/>
      <c r="AE24" s="147"/>
      <c r="AF24" s="147"/>
      <c r="AG24" s="147" t="s">
        <v>107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76">
        <v>9</v>
      </c>
      <c r="B25" s="177" t="s">
        <v>135</v>
      </c>
      <c r="C25" s="185" t="s">
        <v>136</v>
      </c>
      <c r="D25" s="178" t="s">
        <v>134</v>
      </c>
      <c r="E25" s="179">
        <v>1</v>
      </c>
      <c r="F25" s="180"/>
      <c r="G25" s="181">
        <f t="shared" si="0"/>
        <v>0</v>
      </c>
      <c r="H25" s="158"/>
      <c r="I25" s="157">
        <f t="shared" si="1"/>
        <v>0</v>
      </c>
      <c r="J25" s="158"/>
      <c r="K25" s="157">
        <f t="shared" si="2"/>
        <v>0</v>
      </c>
      <c r="L25" s="157">
        <v>21</v>
      </c>
      <c r="M25" s="157">
        <f t="shared" si="3"/>
        <v>0</v>
      </c>
      <c r="N25" s="156">
        <v>2.5000000000000001E-4</v>
      </c>
      <c r="O25" s="156">
        <f t="shared" si="4"/>
        <v>0</v>
      </c>
      <c r="P25" s="156">
        <v>0</v>
      </c>
      <c r="Q25" s="156">
        <f t="shared" si="5"/>
        <v>0</v>
      </c>
      <c r="R25" s="157"/>
      <c r="S25" s="157" t="s">
        <v>116</v>
      </c>
      <c r="T25" s="157" t="s">
        <v>117</v>
      </c>
      <c r="U25" s="157">
        <v>1.173</v>
      </c>
      <c r="V25" s="157">
        <f t="shared" si="6"/>
        <v>1.17</v>
      </c>
      <c r="W25" s="157"/>
      <c r="X25" s="157" t="s">
        <v>105</v>
      </c>
      <c r="Y25" s="157" t="s">
        <v>106</v>
      </c>
      <c r="Z25" s="147"/>
      <c r="AA25" s="147"/>
      <c r="AB25" s="147"/>
      <c r="AC25" s="147"/>
      <c r="AD25" s="147"/>
      <c r="AE25" s="147"/>
      <c r="AF25" s="147"/>
      <c r="AG25" s="147" t="s">
        <v>107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6">
        <v>10</v>
      </c>
      <c r="B26" s="177" t="s">
        <v>137</v>
      </c>
      <c r="C26" s="185" t="s">
        <v>138</v>
      </c>
      <c r="D26" s="178" t="s">
        <v>134</v>
      </c>
      <c r="E26" s="179">
        <v>4</v>
      </c>
      <c r="F26" s="180"/>
      <c r="G26" s="181">
        <f t="shared" si="0"/>
        <v>0</v>
      </c>
      <c r="H26" s="158"/>
      <c r="I26" s="157">
        <f t="shared" si="1"/>
        <v>0</v>
      </c>
      <c r="J26" s="158"/>
      <c r="K26" s="157">
        <f t="shared" si="2"/>
        <v>0</v>
      </c>
      <c r="L26" s="157">
        <v>21</v>
      </c>
      <c r="M26" s="157">
        <f t="shared" si="3"/>
        <v>0</v>
      </c>
      <c r="N26" s="156">
        <v>1.7099999999999999E-3</v>
      </c>
      <c r="O26" s="156">
        <f t="shared" si="4"/>
        <v>0.01</v>
      </c>
      <c r="P26" s="156">
        <v>0</v>
      </c>
      <c r="Q26" s="156">
        <f t="shared" si="5"/>
        <v>0</v>
      </c>
      <c r="R26" s="157"/>
      <c r="S26" s="157" t="s">
        <v>116</v>
      </c>
      <c r="T26" s="157" t="s">
        <v>117</v>
      </c>
      <c r="U26" s="157">
        <v>0.79700000000000004</v>
      </c>
      <c r="V26" s="157">
        <f t="shared" si="6"/>
        <v>3.19</v>
      </c>
      <c r="W26" s="157"/>
      <c r="X26" s="157" t="s">
        <v>105</v>
      </c>
      <c r="Y26" s="157" t="s">
        <v>106</v>
      </c>
      <c r="Z26" s="147"/>
      <c r="AA26" s="147"/>
      <c r="AB26" s="147"/>
      <c r="AC26" s="147"/>
      <c r="AD26" s="147"/>
      <c r="AE26" s="147"/>
      <c r="AF26" s="147"/>
      <c r="AG26" s="147" t="s">
        <v>107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76">
        <v>11</v>
      </c>
      <c r="B27" s="177" t="s">
        <v>139</v>
      </c>
      <c r="C27" s="185" t="s">
        <v>140</v>
      </c>
      <c r="D27" s="178" t="s">
        <v>134</v>
      </c>
      <c r="E27" s="179">
        <v>16.55</v>
      </c>
      <c r="F27" s="180"/>
      <c r="G27" s="181">
        <f t="shared" si="0"/>
        <v>0</v>
      </c>
      <c r="H27" s="158"/>
      <c r="I27" s="157">
        <f t="shared" si="1"/>
        <v>0</v>
      </c>
      <c r="J27" s="158"/>
      <c r="K27" s="157">
        <f t="shared" si="2"/>
        <v>0</v>
      </c>
      <c r="L27" s="157">
        <v>21</v>
      </c>
      <c r="M27" s="157">
        <f t="shared" si="3"/>
        <v>0</v>
      </c>
      <c r="N27" s="156">
        <v>2.0999999999999999E-3</v>
      </c>
      <c r="O27" s="156">
        <f t="shared" si="4"/>
        <v>0.03</v>
      </c>
      <c r="P27" s="156">
        <v>0</v>
      </c>
      <c r="Q27" s="156">
        <f t="shared" si="5"/>
        <v>0</v>
      </c>
      <c r="R27" s="157"/>
      <c r="S27" s="157" t="s">
        <v>116</v>
      </c>
      <c r="T27" s="157" t="s">
        <v>117</v>
      </c>
      <c r="U27" s="157">
        <v>0.8</v>
      </c>
      <c r="V27" s="157">
        <f t="shared" si="6"/>
        <v>13.24</v>
      </c>
      <c r="W27" s="157"/>
      <c r="X27" s="157" t="s">
        <v>105</v>
      </c>
      <c r="Y27" s="157" t="s">
        <v>106</v>
      </c>
      <c r="Z27" s="147"/>
      <c r="AA27" s="147"/>
      <c r="AB27" s="147"/>
      <c r="AC27" s="147"/>
      <c r="AD27" s="147"/>
      <c r="AE27" s="147"/>
      <c r="AF27" s="147"/>
      <c r="AG27" s="147" t="s">
        <v>107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6">
        <v>12</v>
      </c>
      <c r="B28" s="177" t="s">
        <v>141</v>
      </c>
      <c r="C28" s="185" t="s">
        <v>142</v>
      </c>
      <c r="D28" s="178" t="s">
        <v>131</v>
      </c>
      <c r="E28" s="179">
        <v>2</v>
      </c>
      <c r="F28" s="180"/>
      <c r="G28" s="181">
        <f t="shared" si="0"/>
        <v>0</v>
      </c>
      <c r="H28" s="158"/>
      <c r="I28" s="157">
        <f t="shared" si="1"/>
        <v>0</v>
      </c>
      <c r="J28" s="158"/>
      <c r="K28" s="157">
        <f t="shared" si="2"/>
        <v>0</v>
      </c>
      <c r="L28" s="157">
        <v>21</v>
      </c>
      <c r="M28" s="157">
        <f t="shared" si="3"/>
        <v>0</v>
      </c>
      <c r="N28" s="156">
        <v>0</v>
      </c>
      <c r="O28" s="156">
        <f t="shared" si="4"/>
        <v>0</v>
      </c>
      <c r="P28" s="156">
        <v>0</v>
      </c>
      <c r="Q28" s="156">
        <f t="shared" si="5"/>
        <v>0</v>
      </c>
      <c r="R28" s="157"/>
      <c r="S28" s="157" t="s">
        <v>116</v>
      </c>
      <c r="T28" s="157" t="s">
        <v>117</v>
      </c>
      <c r="U28" s="157">
        <v>0.157</v>
      </c>
      <c r="V28" s="157">
        <f t="shared" si="6"/>
        <v>0.31</v>
      </c>
      <c r="W28" s="157"/>
      <c r="X28" s="157" t="s">
        <v>105</v>
      </c>
      <c r="Y28" s="157" t="s">
        <v>106</v>
      </c>
      <c r="Z28" s="147"/>
      <c r="AA28" s="147"/>
      <c r="AB28" s="147"/>
      <c r="AC28" s="147"/>
      <c r="AD28" s="147"/>
      <c r="AE28" s="147"/>
      <c r="AF28" s="147"/>
      <c r="AG28" s="147" t="s">
        <v>107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6">
        <v>13</v>
      </c>
      <c r="B29" s="177" t="s">
        <v>143</v>
      </c>
      <c r="C29" s="185" t="s">
        <v>144</v>
      </c>
      <c r="D29" s="178" t="s">
        <v>131</v>
      </c>
      <c r="E29" s="179">
        <v>1</v>
      </c>
      <c r="F29" s="180"/>
      <c r="G29" s="181">
        <f t="shared" si="0"/>
        <v>0</v>
      </c>
      <c r="H29" s="158"/>
      <c r="I29" s="157">
        <f t="shared" si="1"/>
        <v>0</v>
      </c>
      <c r="J29" s="158"/>
      <c r="K29" s="157">
        <f t="shared" si="2"/>
        <v>0</v>
      </c>
      <c r="L29" s="157">
        <v>21</v>
      </c>
      <c r="M29" s="157">
        <f t="shared" si="3"/>
        <v>0</v>
      </c>
      <c r="N29" s="156">
        <v>0</v>
      </c>
      <c r="O29" s="156">
        <f t="shared" si="4"/>
        <v>0</v>
      </c>
      <c r="P29" s="156">
        <v>0</v>
      </c>
      <c r="Q29" s="156">
        <f t="shared" si="5"/>
        <v>0</v>
      </c>
      <c r="R29" s="157"/>
      <c r="S29" s="157" t="s">
        <v>116</v>
      </c>
      <c r="T29" s="157" t="s">
        <v>117</v>
      </c>
      <c r="U29" s="157">
        <v>0.25900000000000001</v>
      </c>
      <c r="V29" s="157">
        <f t="shared" si="6"/>
        <v>0.26</v>
      </c>
      <c r="W29" s="157"/>
      <c r="X29" s="157" t="s">
        <v>105</v>
      </c>
      <c r="Y29" s="157" t="s">
        <v>106</v>
      </c>
      <c r="Z29" s="147"/>
      <c r="AA29" s="147"/>
      <c r="AB29" s="147"/>
      <c r="AC29" s="147"/>
      <c r="AD29" s="147"/>
      <c r="AE29" s="147"/>
      <c r="AF29" s="147"/>
      <c r="AG29" s="147" t="s">
        <v>107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6">
        <v>14</v>
      </c>
      <c r="B30" s="177" t="s">
        <v>145</v>
      </c>
      <c r="C30" s="185" t="s">
        <v>146</v>
      </c>
      <c r="D30" s="178" t="s">
        <v>134</v>
      </c>
      <c r="E30" s="179">
        <v>19.55</v>
      </c>
      <c r="F30" s="180"/>
      <c r="G30" s="181">
        <f t="shared" si="0"/>
        <v>0</v>
      </c>
      <c r="H30" s="158"/>
      <c r="I30" s="157">
        <f t="shared" si="1"/>
        <v>0</v>
      </c>
      <c r="J30" s="158"/>
      <c r="K30" s="157">
        <f t="shared" si="2"/>
        <v>0</v>
      </c>
      <c r="L30" s="157">
        <v>21</v>
      </c>
      <c r="M30" s="157">
        <f t="shared" si="3"/>
        <v>0</v>
      </c>
      <c r="N30" s="156">
        <v>0</v>
      </c>
      <c r="O30" s="156">
        <f t="shared" si="4"/>
        <v>0</v>
      </c>
      <c r="P30" s="156">
        <v>0</v>
      </c>
      <c r="Q30" s="156">
        <f t="shared" si="5"/>
        <v>0</v>
      </c>
      <c r="R30" s="157"/>
      <c r="S30" s="157" t="s">
        <v>116</v>
      </c>
      <c r="T30" s="157" t="s">
        <v>117</v>
      </c>
      <c r="U30" s="157">
        <v>4.8000000000000001E-2</v>
      </c>
      <c r="V30" s="157">
        <f t="shared" si="6"/>
        <v>0.94</v>
      </c>
      <c r="W30" s="157"/>
      <c r="X30" s="157" t="s">
        <v>105</v>
      </c>
      <c r="Y30" s="157" t="s">
        <v>106</v>
      </c>
      <c r="Z30" s="147"/>
      <c r="AA30" s="147"/>
      <c r="AB30" s="147"/>
      <c r="AC30" s="147"/>
      <c r="AD30" s="147"/>
      <c r="AE30" s="147"/>
      <c r="AF30" s="147"/>
      <c r="AG30" s="147" t="s">
        <v>107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6">
        <v>15</v>
      </c>
      <c r="B31" s="177" t="s">
        <v>147</v>
      </c>
      <c r="C31" s="185" t="s">
        <v>148</v>
      </c>
      <c r="D31" s="178" t="s">
        <v>149</v>
      </c>
      <c r="E31" s="179">
        <v>4.2299999999999997E-2</v>
      </c>
      <c r="F31" s="180"/>
      <c r="G31" s="181">
        <f t="shared" si="0"/>
        <v>0</v>
      </c>
      <c r="H31" s="158"/>
      <c r="I31" s="157">
        <f t="shared" si="1"/>
        <v>0</v>
      </c>
      <c r="J31" s="158"/>
      <c r="K31" s="157">
        <f t="shared" si="2"/>
        <v>0</v>
      </c>
      <c r="L31" s="157">
        <v>21</v>
      </c>
      <c r="M31" s="157">
        <f t="shared" si="3"/>
        <v>0</v>
      </c>
      <c r="N31" s="156">
        <v>0</v>
      </c>
      <c r="O31" s="156">
        <f t="shared" si="4"/>
        <v>0</v>
      </c>
      <c r="P31" s="156">
        <v>0</v>
      </c>
      <c r="Q31" s="156">
        <f t="shared" si="5"/>
        <v>0</v>
      </c>
      <c r="R31" s="157"/>
      <c r="S31" s="157" t="s">
        <v>116</v>
      </c>
      <c r="T31" s="157" t="s">
        <v>117</v>
      </c>
      <c r="U31" s="157">
        <v>1.47</v>
      </c>
      <c r="V31" s="157">
        <f t="shared" si="6"/>
        <v>0.06</v>
      </c>
      <c r="W31" s="157"/>
      <c r="X31" s="157" t="s">
        <v>105</v>
      </c>
      <c r="Y31" s="157" t="s">
        <v>106</v>
      </c>
      <c r="Z31" s="147"/>
      <c r="AA31" s="147"/>
      <c r="AB31" s="147"/>
      <c r="AC31" s="147"/>
      <c r="AD31" s="147"/>
      <c r="AE31" s="147"/>
      <c r="AF31" s="147"/>
      <c r="AG31" s="147" t="s">
        <v>107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x14ac:dyDescent="0.2">
      <c r="A32" s="163" t="s">
        <v>99</v>
      </c>
      <c r="B32" s="164" t="s">
        <v>63</v>
      </c>
      <c r="C32" s="182" t="s">
        <v>64</v>
      </c>
      <c r="D32" s="165"/>
      <c r="E32" s="166"/>
      <c r="F32" s="167"/>
      <c r="G32" s="168">
        <f>SUMIF(AG33:AG69,"&lt;&gt;NOR",G33:G69)</f>
        <v>0</v>
      </c>
      <c r="H32" s="162"/>
      <c r="I32" s="162">
        <f>SUM(I33:I69)</f>
        <v>0</v>
      </c>
      <c r="J32" s="162"/>
      <c r="K32" s="162">
        <f>SUM(K33:K69)</f>
        <v>0</v>
      </c>
      <c r="L32" s="162"/>
      <c r="M32" s="162">
        <f>SUM(M33:M69)</f>
        <v>0</v>
      </c>
      <c r="N32" s="161"/>
      <c r="O32" s="161">
        <f>SUM(O33:O69)</f>
        <v>1</v>
      </c>
      <c r="P32" s="161"/>
      <c r="Q32" s="161">
        <f>SUM(Q33:Q69)</f>
        <v>0</v>
      </c>
      <c r="R32" s="162"/>
      <c r="S32" s="162"/>
      <c r="T32" s="162"/>
      <c r="U32" s="162"/>
      <c r="V32" s="162">
        <f>SUM(V33:V69)</f>
        <v>240.03999999999996</v>
      </c>
      <c r="W32" s="162"/>
      <c r="X32" s="162"/>
      <c r="Y32" s="162"/>
      <c r="AG32" t="s">
        <v>100</v>
      </c>
    </row>
    <row r="33" spans="1:60" outlineLevel="1" x14ac:dyDescent="0.2">
      <c r="A33" s="176">
        <v>16</v>
      </c>
      <c r="B33" s="177" t="s">
        <v>150</v>
      </c>
      <c r="C33" s="185" t="s">
        <v>151</v>
      </c>
      <c r="D33" s="178" t="s">
        <v>134</v>
      </c>
      <c r="E33" s="179">
        <v>95</v>
      </c>
      <c r="F33" s="180"/>
      <c r="G33" s="181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21</v>
      </c>
      <c r="M33" s="157">
        <f>G33*(1+L33/100)</f>
        <v>0</v>
      </c>
      <c r="N33" s="156">
        <v>3.3E-4</v>
      </c>
      <c r="O33" s="156">
        <f>ROUND(E33*N33,2)</f>
        <v>0.03</v>
      </c>
      <c r="P33" s="156">
        <v>0</v>
      </c>
      <c r="Q33" s="156">
        <f>ROUND(E33*P33,2)</f>
        <v>0</v>
      </c>
      <c r="R33" s="157"/>
      <c r="S33" s="157" t="s">
        <v>116</v>
      </c>
      <c r="T33" s="157" t="s">
        <v>117</v>
      </c>
      <c r="U33" s="157">
        <v>0.2</v>
      </c>
      <c r="V33" s="157">
        <f>ROUND(E33*U33,2)</f>
        <v>19</v>
      </c>
      <c r="W33" s="157"/>
      <c r="X33" s="157" t="s">
        <v>105</v>
      </c>
      <c r="Y33" s="157" t="s">
        <v>106</v>
      </c>
      <c r="Z33" s="147"/>
      <c r="AA33" s="147"/>
      <c r="AB33" s="147"/>
      <c r="AC33" s="147"/>
      <c r="AD33" s="147"/>
      <c r="AE33" s="147"/>
      <c r="AF33" s="147"/>
      <c r="AG33" s="147" t="s">
        <v>107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6">
        <v>17</v>
      </c>
      <c r="B34" s="177" t="s">
        <v>152</v>
      </c>
      <c r="C34" s="185" t="s">
        <v>153</v>
      </c>
      <c r="D34" s="178" t="s">
        <v>134</v>
      </c>
      <c r="E34" s="179">
        <v>42.5</v>
      </c>
      <c r="F34" s="180"/>
      <c r="G34" s="181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21</v>
      </c>
      <c r="M34" s="157">
        <f>G34*(1+L34/100)</f>
        <v>0</v>
      </c>
      <c r="N34" s="156">
        <v>1.5100000000000001E-3</v>
      </c>
      <c r="O34" s="156">
        <f>ROUND(E34*N34,2)</f>
        <v>0.06</v>
      </c>
      <c r="P34" s="156">
        <v>0</v>
      </c>
      <c r="Q34" s="156">
        <f>ROUND(E34*P34,2)</f>
        <v>0</v>
      </c>
      <c r="R34" s="157"/>
      <c r="S34" s="157" t="s">
        <v>116</v>
      </c>
      <c r="T34" s="157" t="s">
        <v>117</v>
      </c>
      <c r="U34" s="157">
        <v>0.89900000000000002</v>
      </c>
      <c r="V34" s="157">
        <f>ROUND(E34*U34,2)</f>
        <v>38.21</v>
      </c>
      <c r="W34" s="157"/>
      <c r="X34" s="157" t="s">
        <v>105</v>
      </c>
      <c r="Y34" s="157" t="s">
        <v>106</v>
      </c>
      <c r="Z34" s="147"/>
      <c r="AA34" s="147"/>
      <c r="AB34" s="147"/>
      <c r="AC34" s="147"/>
      <c r="AD34" s="147"/>
      <c r="AE34" s="147"/>
      <c r="AF34" s="147"/>
      <c r="AG34" s="147" t="s">
        <v>107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76">
        <v>18</v>
      </c>
      <c r="B35" s="177" t="s">
        <v>154</v>
      </c>
      <c r="C35" s="185" t="s">
        <v>155</v>
      </c>
      <c r="D35" s="178" t="s">
        <v>134</v>
      </c>
      <c r="E35" s="179">
        <v>36</v>
      </c>
      <c r="F35" s="180"/>
      <c r="G35" s="181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56">
        <v>3.9899999999999996E-3</v>
      </c>
      <c r="O35" s="156">
        <f>ROUND(E35*N35,2)</f>
        <v>0.14000000000000001</v>
      </c>
      <c r="P35" s="156">
        <v>0</v>
      </c>
      <c r="Q35" s="156">
        <f>ROUND(E35*P35,2)</f>
        <v>0</v>
      </c>
      <c r="R35" s="157"/>
      <c r="S35" s="157" t="s">
        <v>116</v>
      </c>
      <c r="T35" s="157" t="s">
        <v>117</v>
      </c>
      <c r="U35" s="157">
        <v>0.54290000000000005</v>
      </c>
      <c r="V35" s="157">
        <f>ROUND(E35*U35,2)</f>
        <v>19.54</v>
      </c>
      <c r="W35" s="157"/>
      <c r="X35" s="157" t="s">
        <v>105</v>
      </c>
      <c r="Y35" s="157" t="s">
        <v>106</v>
      </c>
      <c r="Z35" s="147"/>
      <c r="AA35" s="147"/>
      <c r="AB35" s="147"/>
      <c r="AC35" s="147"/>
      <c r="AD35" s="147"/>
      <c r="AE35" s="147"/>
      <c r="AF35" s="147"/>
      <c r="AG35" s="147" t="s">
        <v>107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70">
        <v>19</v>
      </c>
      <c r="B36" s="171" t="s">
        <v>156</v>
      </c>
      <c r="C36" s="183" t="s">
        <v>157</v>
      </c>
      <c r="D36" s="172" t="s">
        <v>134</v>
      </c>
      <c r="E36" s="173">
        <v>24</v>
      </c>
      <c r="F36" s="174"/>
      <c r="G36" s="175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6">
        <v>5.1799999999999997E-3</v>
      </c>
      <c r="O36" s="156">
        <f>ROUND(E36*N36,2)</f>
        <v>0.12</v>
      </c>
      <c r="P36" s="156">
        <v>0</v>
      </c>
      <c r="Q36" s="156">
        <f>ROUND(E36*P36,2)</f>
        <v>0</v>
      </c>
      <c r="R36" s="157"/>
      <c r="S36" s="157" t="s">
        <v>116</v>
      </c>
      <c r="T36" s="157" t="s">
        <v>117</v>
      </c>
      <c r="U36" s="157">
        <v>0.63429999999999997</v>
      </c>
      <c r="V36" s="157">
        <f>ROUND(E36*U36,2)</f>
        <v>15.22</v>
      </c>
      <c r="W36" s="157"/>
      <c r="X36" s="157" t="s">
        <v>105</v>
      </c>
      <c r="Y36" s="157" t="s">
        <v>106</v>
      </c>
      <c r="Z36" s="147"/>
      <c r="AA36" s="147"/>
      <c r="AB36" s="147"/>
      <c r="AC36" s="147"/>
      <c r="AD36" s="147"/>
      <c r="AE36" s="147"/>
      <c r="AF36" s="147"/>
      <c r="AG36" s="147" t="s">
        <v>107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184" t="s">
        <v>158</v>
      </c>
      <c r="D37" s="159"/>
      <c r="E37" s="160">
        <v>24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109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70">
        <v>20</v>
      </c>
      <c r="B38" s="171" t="s">
        <v>159</v>
      </c>
      <c r="C38" s="183" t="s">
        <v>160</v>
      </c>
      <c r="D38" s="172" t="s">
        <v>134</v>
      </c>
      <c r="E38" s="173">
        <v>19</v>
      </c>
      <c r="F38" s="174"/>
      <c r="G38" s="175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21</v>
      </c>
      <c r="M38" s="157">
        <f>G38*(1+L38/100)</f>
        <v>0</v>
      </c>
      <c r="N38" s="156">
        <v>5.3699999999999998E-3</v>
      </c>
      <c r="O38" s="156">
        <f>ROUND(E38*N38,2)</f>
        <v>0.1</v>
      </c>
      <c r="P38" s="156">
        <v>0</v>
      </c>
      <c r="Q38" s="156">
        <f>ROUND(E38*P38,2)</f>
        <v>0</v>
      </c>
      <c r="R38" s="157"/>
      <c r="S38" s="157" t="s">
        <v>116</v>
      </c>
      <c r="T38" s="157" t="s">
        <v>117</v>
      </c>
      <c r="U38" s="157">
        <v>0.68279999999999996</v>
      </c>
      <c r="V38" s="157">
        <f>ROUND(E38*U38,2)</f>
        <v>12.97</v>
      </c>
      <c r="W38" s="157"/>
      <c r="X38" s="157" t="s">
        <v>105</v>
      </c>
      <c r="Y38" s="157" t="s">
        <v>106</v>
      </c>
      <c r="Z38" s="147"/>
      <c r="AA38" s="147"/>
      <c r="AB38" s="147"/>
      <c r="AC38" s="147"/>
      <c r="AD38" s="147"/>
      <c r="AE38" s="147"/>
      <c r="AF38" s="147"/>
      <c r="AG38" s="147" t="s">
        <v>107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184" t="s">
        <v>161</v>
      </c>
      <c r="D39" s="159"/>
      <c r="E39" s="160">
        <v>19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109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 x14ac:dyDescent="0.2">
      <c r="A40" s="176">
        <v>21</v>
      </c>
      <c r="B40" s="177" t="s">
        <v>162</v>
      </c>
      <c r="C40" s="185" t="s">
        <v>163</v>
      </c>
      <c r="D40" s="178" t="s">
        <v>134</v>
      </c>
      <c r="E40" s="179">
        <v>95</v>
      </c>
      <c r="F40" s="180"/>
      <c r="G40" s="181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21</v>
      </c>
      <c r="M40" s="157">
        <f>G40*(1+L40/100)</f>
        <v>0</v>
      </c>
      <c r="N40" s="156">
        <v>5.6299999999999996E-3</v>
      </c>
      <c r="O40" s="156">
        <f>ROUND(E40*N40,2)</f>
        <v>0.53</v>
      </c>
      <c r="P40" s="156">
        <v>0</v>
      </c>
      <c r="Q40" s="156">
        <f>ROUND(E40*P40,2)</f>
        <v>0</v>
      </c>
      <c r="R40" s="157"/>
      <c r="S40" s="157" t="s">
        <v>116</v>
      </c>
      <c r="T40" s="157" t="s">
        <v>117</v>
      </c>
      <c r="U40" s="157">
        <v>0.75470000000000004</v>
      </c>
      <c r="V40" s="157">
        <f>ROUND(E40*U40,2)</f>
        <v>71.7</v>
      </c>
      <c r="W40" s="157"/>
      <c r="X40" s="157" t="s">
        <v>105</v>
      </c>
      <c r="Y40" s="157" t="s">
        <v>106</v>
      </c>
      <c r="Z40" s="147"/>
      <c r="AA40" s="147"/>
      <c r="AB40" s="147"/>
      <c r="AC40" s="147"/>
      <c r="AD40" s="147"/>
      <c r="AE40" s="147"/>
      <c r="AF40" s="147"/>
      <c r="AG40" s="147" t="s">
        <v>107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76">
        <v>22</v>
      </c>
      <c r="B41" s="177" t="s">
        <v>164</v>
      </c>
      <c r="C41" s="185" t="s">
        <v>165</v>
      </c>
      <c r="D41" s="178" t="s">
        <v>134</v>
      </c>
      <c r="E41" s="179">
        <v>10</v>
      </c>
      <c r="F41" s="180"/>
      <c r="G41" s="181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21</v>
      </c>
      <c r="M41" s="157">
        <f>G41*(1+L41/100)</f>
        <v>0</v>
      </c>
      <c r="N41" s="156">
        <v>5.0000000000000002E-5</v>
      </c>
      <c r="O41" s="156">
        <f>ROUND(E41*N41,2)</f>
        <v>0</v>
      </c>
      <c r="P41" s="156">
        <v>0</v>
      </c>
      <c r="Q41" s="156">
        <f>ROUND(E41*P41,2)</f>
        <v>0</v>
      </c>
      <c r="R41" s="157"/>
      <c r="S41" s="157" t="s">
        <v>116</v>
      </c>
      <c r="T41" s="157" t="s">
        <v>117</v>
      </c>
      <c r="U41" s="157">
        <v>0.129</v>
      </c>
      <c r="V41" s="157">
        <f>ROUND(E41*U41,2)</f>
        <v>1.29</v>
      </c>
      <c r="W41" s="157"/>
      <c r="X41" s="157" t="s">
        <v>105</v>
      </c>
      <c r="Y41" s="157" t="s">
        <v>106</v>
      </c>
      <c r="Z41" s="147"/>
      <c r="AA41" s="147"/>
      <c r="AB41" s="147"/>
      <c r="AC41" s="147"/>
      <c r="AD41" s="147"/>
      <c r="AE41" s="147"/>
      <c r="AF41" s="147"/>
      <c r="AG41" s="147" t="s">
        <v>107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2.5" outlineLevel="1" x14ac:dyDescent="0.2">
      <c r="A42" s="170">
        <v>23</v>
      </c>
      <c r="B42" s="171" t="s">
        <v>166</v>
      </c>
      <c r="C42" s="183" t="s">
        <v>167</v>
      </c>
      <c r="D42" s="172" t="s">
        <v>134</v>
      </c>
      <c r="E42" s="173">
        <v>15</v>
      </c>
      <c r="F42" s="174"/>
      <c r="G42" s="175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56">
        <v>6.0000000000000002E-5</v>
      </c>
      <c r="O42" s="156">
        <f>ROUND(E42*N42,2)</f>
        <v>0</v>
      </c>
      <c r="P42" s="156">
        <v>0</v>
      </c>
      <c r="Q42" s="156">
        <f>ROUND(E42*P42,2)</f>
        <v>0</v>
      </c>
      <c r="R42" s="157"/>
      <c r="S42" s="157" t="s">
        <v>116</v>
      </c>
      <c r="T42" s="157" t="s">
        <v>117</v>
      </c>
      <c r="U42" s="157">
        <v>0.129</v>
      </c>
      <c r="V42" s="157">
        <f>ROUND(E42*U42,2)</f>
        <v>1.94</v>
      </c>
      <c r="W42" s="157"/>
      <c r="X42" s="157" t="s">
        <v>105</v>
      </c>
      <c r="Y42" s="157" t="s">
        <v>106</v>
      </c>
      <c r="Z42" s="147"/>
      <c r="AA42" s="147"/>
      <c r="AB42" s="147"/>
      <c r="AC42" s="147"/>
      <c r="AD42" s="147"/>
      <c r="AE42" s="147"/>
      <c r="AF42" s="147"/>
      <c r="AG42" s="147" t="s">
        <v>107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2" x14ac:dyDescent="0.2">
      <c r="A43" s="154"/>
      <c r="B43" s="155"/>
      <c r="C43" s="184" t="s">
        <v>168</v>
      </c>
      <c r="D43" s="159"/>
      <c r="E43" s="160">
        <v>15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109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70">
        <v>24</v>
      </c>
      <c r="B44" s="171" t="s">
        <v>169</v>
      </c>
      <c r="C44" s="183" t="s">
        <v>170</v>
      </c>
      <c r="D44" s="172" t="s">
        <v>134</v>
      </c>
      <c r="E44" s="173">
        <v>15</v>
      </c>
      <c r="F44" s="174"/>
      <c r="G44" s="175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21</v>
      </c>
      <c r="M44" s="157">
        <f>G44*(1+L44/100)</f>
        <v>0</v>
      </c>
      <c r="N44" s="156">
        <v>6.9999999999999994E-5</v>
      </c>
      <c r="O44" s="156">
        <f>ROUND(E44*N44,2)</f>
        <v>0</v>
      </c>
      <c r="P44" s="156">
        <v>0</v>
      </c>
      <c r="Q44" s="156">
        <f>ROUND(E44*P44,2)</f>
        <v>0</v>
      </c>
      <c r="R44" s="157"/>
      <c r="S44" s="157" t="s">
        <v>116</v>
      </c>
      <c r="T44" s="157" t="s">
        <v>117</v>
      </c>
      <c r="U44" s="157">
        <v>0.14199999999999999</v>
      </c>
      <c r="V44" s="157">
        <f>ROUND(E44*U44,2)</f>
        <v>2.13</v>
      </c>
      <c r="W44" s="157"/>
      <c r="X44" s="157" t="s">
        <v>105</v>
      </c>
      <c r="Y44" s="157" t="s">
        <v>106</v>
      </c>
      <c r="Z44" s="147"/>
      <c r="AA44" s="147"/>
      <c r="AB44" s="147"/>
      <c r="AC44" s="147"/>
      <c r="AD44" s="147"/>
      <c r="AE44" s="147"/>
      <c r="AF44" s="147"/>
      <c r="AG44" s="147" t="s">
        <v>107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2" x14ac:dyDescent="0.2">
      <c r="A45" s="154"/>
      <c r="B45" s="155"/>
      <c r="C45" s="184" t="s">
        <v>171</v>
      </c>
      <c r="D45" s="159"/>
      <c r="E45" s="160">
        <v>15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109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76">
        <v>25</v>
      </c>
      <c r="B46" s="177" t="s">
        <v>172</v>
      </c>
      <c r="C46" s="185" t="s">
        <v>173</v>
      </c>
      <c r="D46" s="178" t="s">
        <v>134</v>
      </c>
      <c r="E46" s="179">
        <v>86</v>
      </c>
      <c r="F46" s="180"/>
      <c r="G46" s="181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21</v>
      </c>
      <c r="M46" s="157">
        <f>G46*(1+L46/100)</f>
        <v>0</v>
      </c>
      <c r="N46" s="156">
        <v>1.1E-4</v>
      </c>
      <c r="O46" s="156">
        <f>ROUND(E46*N46,2)</f>
        <v>0.01</v>
      </c>
      <c r="P46" s="156">
        <v>0</v>
      </c>
      <c r="Q46" s="156">
        <f>ROUND(E46*P46,2)</f>
        <v>0</v>
      </c>
      <c r="R46" s="157"/>
      <c r="S46" s="157" t="s">
        <v>116</v>
      </c>
      <c r="T46" s="157" t="s">
        <v>117</v>
      </c>
      <c r="U46" s="157">
        <v>0.157</v>
      </c>
      <c r="V46" s="157">
        <f>ROUND(E46*U46,2)</f>
        <v>13.5</v>
      </c>
      <c r="W46" s="157"/>
      <c r="X46" s="157" t="s">
        <v>105</v>
      </c>
      <c r="Y46" s="157" t="s">
        <v>106</v>
      </c>
      <c r="Z46" s="147"/>
      <c r="AA46" s="147"/>
      <c r="AB46" s="147"/>
      <c r="AC46" s="147"/>
      <c r="AD46" s="147"/>
      <c r="AE46" s="147"/>
      <c r="AF46" s="147"/>
      <c r="AG46" s="147" t="s">
        <v>107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2.5" outlineLevel="1" x14ac:dyDescent="0.2">
      <c r="A47" s="176">
        <v>26</v>
      </c>
      <c r="B47" s="177" t="s">
        <v>174</v>
      </c>
      <c r="C47" s="185" t="s">
        <v>175</v>
      </c>
      <c r="D47" s="178" t="s">
        <v>134</v>
      </c>
      <c r="E47" s="179">
        <v>26</v>
      </c>
      <c r="F47" s="180"/>
      <c r="G47" s="181">
        <f>ROUND(E47*F47,2)</f>
        <v>0</v>
      </c>
      <c r="H47" s="158"/>
      <c r="I47" s="157">
        <f>ROUND(E47*H47,2)</f>
        <v>0</v>
      </c>
      <c r="J47" s="158"/>
      <c r="K47" s="157">
        <f>ROUND(E47*J47,2)</f>
        <v>0</v>
      </c>
      <c r="L47" s="157">
        <v>21</v>
      </c>
      <c r="M47" s="157">
        <f>G47*(1+L47/100)</f>
        <v>0</v>
      </c>
      <c r="N47" s="156">
        <v>6.9999999999999994E-5</v>
      </c>
      <c r="O47" s="156">
        <f>ROUND(E47*N47,2)</f>
        <v>0</v>
      </c>
      <c r="P47" s="156">
        <v>0</v>
      </c>
      <c r="Q47" s="156">
        <f>ROUND(E47*P47,2)</f>
        <v>0</v>
      </c>
      <c r="R47" s="157"/>
      <c r="S47" s="157" t="s">
        <v>116</v>
      </c>
      <c r="T47" s="157" t="s">
        <v>117</v>
      </c>
      <c r="U47" s="157">
        <v>0.129</v>
      </c>
      <c r="V47" s="157">
        <f>ROUND(E47*U47,2)</f>
        <v>3.35</v>
      </c>
      <c r="W47" s="157"/>
      <c r="X47" s="157" t="s">
        <v>105</v>
      </c>
      <c r="Y47" s="157" t="s">
        <v>106</v>
      </c>
      <c r="Z47" s="147"/>
      <c r="AA47" s="147"/>
      <c r="AB47" s="147"/>
      <c r="AC47" s="147"/>
      <c r="AD47" s="147"/>
      <c r="AE47" s="147"/>
      <c r="AF47" s="147"/>
      <c r="AG47" s="147" t="s">
        <v>107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outlineLevel="1" x14ac:dyDescent="0.2">
      <c r="A48" s="176">
        <v>27</v>
      </c>
      <c r="B48" s="177" t="s">
        <v>176</v>
      </c>
      <c r="C48" s="185" t="s">
        <v>177</v>
      </c>
      <c r="D48" s="178" t="s">
        <v>134</v>
      </c>
      <c r="E48" s="179">
        <v>9</v>
      </c>
      <c r="F48" s="180"/>
      <c r="G48" s="181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21</v>
      </c>
      <c r="M48" s="157">
        <f>G48*(1+L48/100)</f>
        <v>0</v>
      </c>
      <c r="N48" s="156">
        <v>8.0000000000000007E-5</v>
      </c>
      <c r="O48" s="156">
        <f>ROUND(E48*N48,2)</f>
        <v>0</v>
      </c>
      <c r="P48" s="156">
        <v>0</v>
      </c>
      <c r="Q48" s="156">
        <f>ROUND(E48*P48,2)</f>
        <v>0</v>
      </c>
      <c r="R48" s="157"/>
      <c r="S48" s="157" t="s">
        <v>116</v>
      </c>
      <c r="T48" s="157" t="s">
        <v>117</v>
      </c>
      <c r="U48" s="157">
        <v>0.129</v>
      </c>
      <c r="V48" s="157">
        <f>ROUND(E48*U48,2)</f>
        <v>1.1599999999999999</v>
      </c>
      <c r="W48" s="157"/>
      <c r="X48" s="157" t="s">
        <v>105</v>
      </c>
      <c r="Y48" s="157" t="s">
        <v>106</v>
      </c>
      <c r="Z48" s="147"/>
      <c r="AA48" s="147"/>
      <c r="AB48" s="147"/>
      <c r="AC48" s="147"/>
      <c r="AD48" s="147"/>
      <c r="AE48" s="147"/>
      <c r="AF48" s="147"/>
      <c r="AG48" s="147" t="s">
        <v>107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2.5" outlineLevel="1" x14ac:dyDescent="0.2">
      <c r="A49" s="176">
        <v>28</v>
      </c>
      <c r="B49" s="177" t="s">
        <v>178</v>
      </c>
      <c r="C49" s="185" t="s">
        <v>179</v>
      </c>
      <c r="D49" s="178" t="s">
        <v>134</v>
      </c>
      <c r="E49" s="179">
        <v>4</v>
      </c>
      <c r="F49" s="180"/>
      <c r="G49" s="181">
        <f>ROUND(E49*F49,2)</f>
        <v>0</v>
      </c>
      <c r="H49" s="158"/>
      <c r="I49" s="157">
        <f>ROUND(E49*H49,2)</f>
        <v>0</v>
      </c>
      <c r="J49" s="158"/>
      <c r="K49" s="157">
        <f>ROUND(E49*J49,2)</f>
        <v>0</v>
      </c>
      <c r="L49" s="157">
        <v>21</v>
      </c>
      <c r="M49" s="157">
        <f>G49*(1+L49/100)</f>
        <v>0</v>
      </c>
      <c r="N49" s="156">
        <v>9.0000000000000006E-5</v>
      </c>
      <c r="O49" s="156">
        <f>ROUND(E49*N49,2)</f>
        <v>0</v>
      </c>
      <c r="P49" s="156">
        <v>0</v>
      </c>
      <c r="Q49" s="156">
        <f>ROUND(E49*P49,2)</f>
        <v>0</v>
      </c>
      <c r="R49" s="157"/>
      <c r="S49" s="157" t="s">
        <v>116</v>
      </c>
      <c r="T49" s="157" t="s">
        <v>117</v>
      </c>
      <c r="U49" s="157">
        <v>0.14199999999999999</v>
      </c>
      <c r="V49" s="157">
        <f>ROUND(E49*U49,2)</f>
        <v>0.56999999999999995</v>
      </c>
      <c r="W49" s="157"/>
      <c r="X49" s="157" t="s">
        <v>105</v>
      </c>
      <c r="Y49" s="157" t="s">
        <v>106</v>
      </c>
      <c r="Z49" s="147"/>
      <c r="AA49" s="147"/>
      <c r="AB49" s="147"/>
      <c r="AC49" s="147"/>
      <c r="AD49" s="147"/>
      <c r="AE49" s="147"/>
      <c r="AF49" s="147"/>
      <c r="AG49" s="147" t="s">
        <v>107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70">
        <v>29</v>
      </c>
      <c r="B50" s="171" t="s">
        <v>180</v>
      </c>
      <c r="C50" s="183" t="s">
        <v>181</v>
      </c>
      <c r="D50" s="172" t="s">
        <v>131</v>
      </c>
      <c r="E50" s="173">
        <v>9</v>
      </c>
      <c r="F50" s="174"/>
      <c r="G50" s="175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56">
        <v>0</v>
      </c>
      <c r="O50" s="156">
        <f>ROUND(E50*N50,2)</f>
        <v>0</v>
      </c>
      <c r="P50" s="156">
        <v>0</v>
      </c>
      <c r="Q50" s="156">
        <f>ROUND(E50*P50,2)</f>
        <v>0</v>
      </c>
      <c r="R50" s="157"/>
      <c r="S50" s="157" t="s">
        <v>116</v>
      </c>
      <c r="T50" s="157" t="s">
        <v>117</v>
      </c>
      <c r="U50" s="157">
        <v>0.42499999999999999</v>
      </c>
      <c r="V50" s="157">
        <f>ROUND(E50*U50,2)</f>
        <v>3.83</v>
      </c>
      <c r="W50" s="157"/>
      <c r="X50" s="157" t="s">
        <v>105</v>
      </c>
      <c r="Y50" s="157" t="s">
        <v>106</v>
      </c>
      <c r="Z50" s="147"/>
      <c r="AA50" s="147"/>
      <c r="AB50" s="147"/>
      <c r="AC50" s="147"/>
      <c r="AD50" s="147"/>
      <c r="AE50" s="147"/>
      <c r="AF50" s="147"/>
      <c r="AG50" s="147" t="s">
        <v>107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184" t="s">
        <v>182</v>
      </c>
      <c r="D51" s="159"/>
      <c r="E51" s="160">
        <v>9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109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76">
        <v>30</v>
      </c>
      <c r="B52" s="177" t="s">
        <v>183</v>
      </c>
      <c r="C52" s="185" t="s">
        <v>184</v>
      </c>
      <c r="D52" s="178" t="s">
        <v>131</v>
      </c>
      <c r="E52" s="179">
        <v>8</v>
      </c>
      <c r="F52" s="180"/>
      <c r="G52" s="181">
        <f t="shared" ref="G52:G58" si="7">ROUND(E52*F52,2)</f>
        <v>0</v>
      </c>
      <c r="H52" s="158"/>
      <c r="I52" s="157">
        <f t="shared" ref="I52:I58" si="8">ROUND(E52*H52,2)</f>
        <v>0</v>
      </c>
      <c r="J52" s="158"/>
      <c r="K52" s="157">
        <f t="shared" ref="K52:K58" si="9">ROUND(E52*J52,2)</f>
        <v>0</v>
      </c>
      <c r="L52" s="157">
        <v>21</v>
      </c>
      <c r="M52" s="157">
        <f t="shared" ref="M52:M58" si="10">G52*(1+L52/100)</f>
        <v>0</v>
      </c>
      <c r="N52" s="156">
        <v>0</v>
      </c>
      <c r="O52" s="156">
        <f t="shared" ref="O52:O58" si="11">ROUND(E52*N52,2)</f>
        <v>0</v>
      </c>
      <c r="P52" s="156">
        <v>0</v>
      </c>
      <c r="Q52" s="156">
        <f t="shared" ref="Q52:Q58" si="12">ROUND(E52*P52,2)</f>
        <v>0</v>
      </c>
      <c r="R52" s="157"/>
      <c r="S52" s="157" t="s">
        <v>116</v>
      </c>
      <c r="T52" s="157" t="s">
        <v>117</v>
      </c>
      <c r="U52" s="157">
        <v>0.42499999999999999</v>
      </c>
      <c r="V52" s="157">
        <f t="shared" ref="V52:V58" si="13">ROUND(E52*U52,2)</f>
        <v>3.4</v>
      </c>
      <c r="W52" s="157"/>
      <c r="X52" s="157" t="s">
        <v>105</v>
      </c>
      <c r="Y52" s="157" t="s">
        <v>106</v>
      </c>
      <c r="Z52" s="147"/>
      <c r="AA52" s="147"/>
      <c r="AB52" s="147"/>
      <c r="AC52" s="147"/>
      <c r="AD52" s="147"/>
      <c r="AE52" s="147"/>
      <c r="AF52" s="147"/>
      <c r="AG52" s="147" t="s">
        <v>107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76">
        <v>31</v>
      </c>
      <c r="B53" s="177" t="s">
        <v>185</v>
      </c>
      <c r="C53" s="185" t="s">
        <v>186</v>
      </c>
      <c r="D53" s="178" t="s">
        <v>131</v>
      </c>
      <c r="E53" s="179">
        <v>5</v>
      </c>
      <c r="F53" s="180"/>
      <c r="G53" s="181">
        <f t="shared" si="7"/>
        <v>0</v>
      </c>
      <c r="H53" s="158"/>
      <c r="I53" s="157">
        <f t="shared" si="8"/>
        <v>0</v>
      </c>
      <c r="J53" s="158"/>
      <c r="K53" s="157">
        <f t="shared" si="9"/>
        <v>0</v>
      </c>
      <c r="L53" s="157">
        <v>21</v>
      </c>
      <c r="M53" s="157">
        <f t="shared" si="10"/>
        <v>0</v>
      </c>
      <c r="N53" s="156">
        <v>6.3000000000000003E-4</v>
      </c>
      <c r="O53" s="156">
        <f t="shared" si="11"/>
        <v>0</v>
      </c>
      <c r="P53" s="156">
        <v>0</v>
      </c>
      <c r="Q53" s="156">
        <f t="shared" si="12"/>
        <v>0</v>
      </c>
      <c r="R53" s="157"/>
      <c r="S53" s="157" t="s">
        <v>116</v>
      </c>
      <c r="T53" s="157" t="s">
        <v>117</v>
      </c>
      <c r="U53" s="157">
        <v>0.27200000000000002</v>
      </c>
      <c r="V53" s="157">
        <f t="shared" si="13"/>
        <v>1.36</v>
      </c>
      <c r="W53" s="157"/>
      <c r="X53" s="157" t="s">
        <v>105</v>
      </c>
      <c r="Y53" s="157" t="s">
        <v>106</v>
      </c>
      <c r="Z53" s="147"/>
      <c r="AA53" s="147"/>
      <c r="AB53" s="147"/>
      <c r="AC53" s="147"/>
      <c r="AD53" s="147"/>
      <c r="AE53" s="147"/>
      <c r="AF53" s="147"/>
      <c r="AG53" s="147" t="s">
        <v>107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76">
        <v>32</v>
      </c>
      <c r="B54" s="177" t="s">
        <v>187</v>
      </c>
      <c r="C54" s="185" t="s">
        <v>188</v>
      </c>
      <c r="D54" s="178" t="s">
        <v>131</v>
      </c>
      <c r="E54" s="179">
        <v>8</v>
      </c>
      <c r="F54" s="180"/>
      <c r="G54" s="181">
        <f t="shared" si="7"/>
        <v>0</v>
      </c>
      <c r="H54" s="158"/>
      <c r="I54" s="157">
        <f t="shared" si="8"/>
        <v>0</v>
      </c>
      <c r="J54" s="158"/>
      <c r="K54" s="157">
        <f t="shared" si="9"/>
        <v>0</v>
      </c>
      <c r="L54" s="157">
        <v>21</v>
      </c>
      <c r="M54" s="157">
        <f t="shared" si="10"/>
        <v>0</v>
      </c>
      <c r="N54" s="156">
        <v>7.3999999999999999E-4</v>
      </c>
      <c r="O54" s="156">
        <f t="shared" si="11"/>
        <v>0.01</v>
      </c>
      <c r="P54" s="156">
        <v>0</v>
      </c>
      <c r="Q54" s="156">
        <f t="shared" si="12"/>
        <v>0</v>
      </c>
      <c r="R54" s="157"/>
      <c r="S54" s="157" t="s">
        <v>116</v>
      </c>
      <c r="T54" s="157" t="s">
        <v>117</v>
      </c>
      <c r="U54" s="157">
        <v>0.30199999999999999</v>
      </c>
      <c r="V54" s="157">
        <f t="shared" si="13"/>
        <v>2.42</v>
      </c>
      <c r="W54" s="157"/>
      <c r="X54" s="157" t="s">
        <v>105</v>
      </c>
      <c r="Y54" s="157" t="s">
        <v>106</v>
      </c>
      <c r="Z54" s="147"/>
      <c r="AA54" s="147"/>
      <c r="AB54" s="147"/>
      <c r="AC54" s="147"/>
      <c r="AD54" s="147"/>
      <c r="AE54" s="147"/>
      <c r="AF54" s="147"/>
      <c r="AG54" s="147" t="s">
        <v>107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2.5" outlineLevel="1" x14ac:dyDescent="0.2">
      <c r="A55" s="176">
        <v>33</v>
      </c>
      <c r="B55" s="177" t="s">
        <v>189</v>
      </c>
      <c r="C55" s="185" t="s">
        <v>190</v>
      </c>
      <c r="D55" s="178" t="s">
        <v>131</v>
      </c>
      <c r="E55" s="179">
        <v>8</v>
      </c>
      <c r="F55" s="180"/>
      <c r="G55" s="181">
        <f t="shared" si="7"/>
        <v>0</v>
      </c>
      <c r="H55" s="158"/>
      <c r="I55" s="157">
        <f t="shared" si="8"/>
        <v>0</v>
      </c>
      <c r="J55" s="158"/>
      <c r="K55" s="157">
        <f t="shared" si="9"/>
        <v>0</v>
      </c>
      <c r="L55" s="157">
        <v>21</v>
      </c>
      <c r="M55" s="157">
        <f t="shared" si="10"/>
        <v>0</v>
      </c>
      <c r="N55" s="156">
        <v>3.1E-4</v>
      </c>
      <c r="O55" s="156">
        <f t="shared" si="11"/>
        <v>0</v>
      </c>
      <c r="P55" s="156">
        <v>0</v>
      </c>
      <c r="Q55" s="156">
        <f t="shared" si="12"/>
        <v>0</v>
      </c>
      <c r="R55" s="157"/>
      <c r="S55" s="157" t="s">
        <v>116</v>
      </c>
      <c r="T55" s="157" t="s">
        <v>117</v>
      </c>
      <c r="U55" s="157">
        <v>0.114</v>
      </c>
      <c r="V55" s="157">
        <f t="shared" si="13"/>
        <v>0.91</v>
      </c>
      <c r="W55" s="157"/>
      <c r="X55" s="157" t="s">
        <v>105</v>
      </c>
      <c r="Y55" s="157" t="s">
        <v>106</v>
      </c>
      <c r="Z55" s="147"/>
      <c r="AA55" s="147"/>
      <c r="AB55" s="147"/>
      <c r="AC55" s="147"/>
      <c r="AD55" s="147"/>
      <c r="AE55" s="147"/>
      <c r="AF55" s="147"/>
      <c r="AG55" s="147" t="s">
        <v>107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22.5" outlineLevel="1" x14ac:dyDescent="0.2">
      <c r="A56" s="176">
        <v>34</v>
      </c>
      <c r="B56" s="177" t="s">
        <v>191</v>
      </c>
      <c r="C56" s="185" t="s">
        <v>192</v>
      </c>
      <c r="D56" s="178" t="s">
        <v>131</v>
      </c>
      <c r="E56" s="179">
        <v>2</v>
      </c>
      <c r="F56" s="180"/>
      <c r="G56" s="181">
        <f t="shared" si="7"/>
        <v>0</v>
      </c>
      <c r="H56" s="158"/>
      <c r="I56" s="157">
        <f t="shared" si="8"/>
        <v>0</v>
      </c>
      <c r="J56" s="158"/>
      <c r="K56" s="157">
        <f t="shared" si="9"/>
        <v>0</v>
      </c>
      <c r="L56" s="157">
        <v>21</v>
      </c>
      <c r="M56" s="157">
        <f t="shared" si="10"/>
        <v>0</v>
      </c>
      <c r="N56" s="156">
        <v>1.3999999999999999E-4</v>
      </c>
      <c r="O56" s="156">
        <f t="shared" si="11"/>
        <v>0</v>
      </c>
      <c r="P56" s="156">
        <v>0</v>
      </c>
      <c r="Q56" s="156">
        <f t="shared" si="12"/>
        <v>0</v>
      </c>
      <c r="R56" s="157"/>
      <c r="S56" s="157" t="s">
        <v>116</v>
      </c>
      <c r="T56" s="157" t="s">
        <v>117</v>
      </c>
      <c r="U56" s="157">
        <v>0.16500000000000001</v>
      </c>
      <c r="V56" s="157">
        <f t="shared" si="13"/>
        <v>0.33</v>
      </c>
      <c r="W56" s="157"/>
      <c r="X56" s="157" t="s">
        <v>105</v>
      </c>
      <c r="Y56" s="157" t="s">
        <v>106</v>
      </c>
      <c r="Z56" s="147"/>
      <c r="AA56" s="147"/>
      <c r="AB56" s="147"/>
      <c r="AC56" s="147"/>
      <c r="AD56" s="147"/>
      <c r="AE56" s="147"/>
      <c r="AF56" s="147"/>
      <c r="AG56" s="147" t="s">
        <v>107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76">
        <v>35</v>
      </c>
      <c r="B57" s="177" t="s">
        <v>193</v>
      </c>
      <c r="C57" s="185" t="s">
        <v>194</v>
      </c>
      <c r="D57" s="178" t="s">
        <v>131</v>
      </c>
      <c r="E57" s="179">
        <v>6</v>
      </c>
      <c r="F57" s="180"/>
      <c r="G57" s="181">
        <f t="shared" si="7"/>
        <v>0</v>
      </c>
      <c r="H57" s="158"/>
      <c r="I57" s="157">
        <f t="shared" si="8"/>
        <v>0</v>
      </c>
      <c r="J57" s="158"/>
      <c r="K57" s="157">
        <f t="shared" si="9"/>
        <v>0</v>
      </c>
      <c r="L57" s="157">
        <v>21</v>
      </c>
      <c r="M57" s="157">
        <f t="shared" si="10"/>
        <v>0</v>
      </c>
      <c r="N57" s="156">
        <v>3.2000000000000003E-4</v>
      </c>
      <c r="O57" s="156">
        <f t="shared" si="11"/>
        <v>0</v>
      </c>
      <c r="P57" s="156">
        <v>0</v>
      </c>
      <c r="Q57" s="156">
        <f t="shared" si="12"/>
        <v>0</v>
      </c>
      <c r="R57" s="157"/>
      <c r="S57" s="157" t="s">
        <v>116</v>
      </c>
      <c r="T57" s="157" t="s">
        <v>117</v>
      </c>
      <c r="U57" s="157">
        <v>0.22700000000000001</v>
      </c>
      <c r="V57" s="157">
        <f t="shared" si="13"/>
        <v>1.36</v>
      </c>
      <c r="W57" s="157"/>
      <c r="X57" s="157" t="s">
        <v>105</v>
      </c>
      <c r="Y57" s="157" t="s">
        <v>106</v>
      </c>
      <c r="Z57" s="147"/>
      <c r="AA57" s="147"/>
      <c r="AB57" s="147"/>
      <c r="AC57" s="147"/>
      <c r="AD57" s="147"/>
      <c r="AE57" s="147"/>
      <c r="AF57" s="147"/>
      <c r="AG57" s="147" t="s">
        <v>107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70">
        <v>36</v>
      </c>
      <c r="B58" s="171" t="s">
        <v>195</v>
      </c>
      <c r="C58" s="183" t="s">
        <v>196</v>
      </c>
      <c r="D58" s="172" t="s">
        <v>131</v>
      </c>
      <c r="E58" s="173">
        <v>2</v>
      </c>
      <c r="F58" s="174"/>
      <c r="G58" s="175">
        <f t="shared" si="7"/>
        <v>0</v>
      </c>
      <c r="H58" s="158"/>
      <c r="I58" s="157">
        <f t="shared" si="8"/>
        <v>0</v>
      </c>
      <c r="J58" s="158"/>
      <c r="K58" s="157">
        <f t="shared" si="9"/>
        <v>0</v>
      </c>
      <c r="L58" s="157">
        <v>21</v>
      </c>
      <c r="M58" s="157">
        <f t="shared" si="10"/>
        <v>0</v>
      </c>
      <c r="N58" s="156">
        <v>5.0000000000000001E-4</v>
      </c>
      <c r="O58" s="156">
        <f t="shared" si="11"/>
        <v>0</v>
      </c>
      <c r="P58" s="156">
        <v>0</v>
      </c>
      <c r="Q58" s="156">
        <f t="shared" si="12"/>
        <v>0</v>
      </c>
      <c r="R58" s="157"/>
      <c r="S58" s="157" t="s">
        <v>116</v>
      </c>
      <c r="T58" s="157" t="s">
        <v>117</v>
      </c>
      <c r="U58" s="157">
        <v>0.22700000000000001</v>
      </c>
      <c r="V58" s="157">
        <f t="shared" si="13"/>
        <v>0.45</v>
      </c>
      <c r="W58" s="157"/>
      <c r="X58" s="157" t="s">
        <v>105</v>
      </c>
      <c r="Y58" s="157" t="s">
        <v>106</v>
      </c>
      <c r="Z58" s="147"/>
      <c r="AA58" s="147"/>
      <c r="AB58" s="147"/>
      <c r="AC58" s="147"/>
      <c r="AD58" s="147"/>
      <c r="AE58" s="147"/>
      <c r="AF58" s="147"/>
      <c r="AG58" s="147" t="s">
        <v>107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 x14ac:dyDescent="0.2">
      <c r="A59" s="154"/>
      <c r="B59" s="155"/>
      <c r="C59" s="184" t="s">
        <v>197</v>
      </c>
      <c r="D59" s="159"/>
      <c r="E59" s="160">
        <v>2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109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76">
        <v>37</v>
      </c>
      <c r="B60" s="177" t="s">
        <v>198</v>
      </c>
      <c r="C60" s="185" t="s">
        <v>199</v>
      </c>
      <c r="D60" s="178" t="s">
        <v>131</v>
      </c>
      <c r="E60" s="179">
        <v>3</v>
      </c>
      <c r="F60" s="180"/>
      <c r="G60" s="181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56">
        <v>4.0000000000000002E-4</v>
      </c>
      <c r="O60" s="156">
        <f>ROUND(E60*N60,2)</f>
        <v>0</v>
      </c>
      <c r="P60" s="156">
        <v>0</v>
      </c>
      <c r="Q60" s="156">
        <f>ROUND(E60*P60,2)</f>
        <v>0</v>
      </c>
      <c r="R60" s="157"/>
      <c r="S60" s="157" t="s">
        <v>116</v>
      </c>
      <c r="T60" s="157" t="s">
        <v>117</v>
      </c>
      <c r="U60" s="157">
        <v>0.22700000000000001</v>
      </c>
      <c r="V60" s="157">
        <f>ROUND(E60*U60,2)</f>
        <v>0.68</v>
      </c>
      <c r="W60" s="157"/>
      <c r="X60" s="157" t="s">
        <v>105</v>
      </c>
      <c r="Y60" s="157" t="s">
        <v>106</v>
      </c>
      <c r="Z60" s="147"/>
      <c r="AA60" s="147"/>
      <c r="AB60" s="147"/>
      <c r="AC60" s="147"/>
      <c r="AD60" s="147"/>
      <c r="AE60" s="147"/>
      <c r="AF60" s="147"/>
      <c r="AG60" s="147" t="s">
        <v>107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70">
        <v>38</v>
      </c>
      <c r="B61" s="171" t="s">
        <v>200</v>
      </c>
      <c r="C61" s="183" t="s">
        <v>201</v>
      </c>
      <c r="D61" s="172" t="s">
        <v>134</v>
      </c>
      <c r="E61" s="173">
        <v>79</v>
      </c>
      <c r="F61" s="174"/>
      <c r="G61" s="175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56">
        <v>0</v>
      </c>
      <c r="O61" s="156">
        <f>ROUND(E61*N61,2)</f>
        <v>0</v>
      </c>
      <c r="P61" s="156">
        <v>0</v>
      </c>
      <c r="Q61" s="156">
        <f>ROUND(E61*P61,2)</f>
        <v>0</v>
      </c>
      <c r="R61" s="157"/>
      <c r="S61" s="157" t="s">
        <v>116</v>
      </c>
      <c r="T61" s="157" t="s">
        <v>117</v>
      </c>
      <c r="U61" s="157">
        <v>2.9000000000000001E-2</v>
      </c>
      <c r="V61" s="157">
        <f>ROUND(E61*U61,2)</f>
        <v>2.29</v>
      </c>
      <c r="W61" s="157"/>
      <c r="X61" s="157" t="s">
        <v>105</v>
      </c>
      <c r="Y61" s="157" t="s">
        <v>106</v>
      </c>
      <c r="Z61" s="147"/>
      <c r="AA61" s="147"/>
      <c r="AB61" s="147"/>
      <c r="AC61" s="147"/>
      <c r="AD61" s="147"/>
      <c r="AE61" s="147"/>
      <c r="AF61" s="147"/>
      <c r="AG61" s="147" t="s">
        <v>107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84" t="s">
        <v>202</v>
      </c>
      <c r="D62" s="159"/>
      <c r="E62" s="160">
        <v>79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109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6">
        <v>39</v>
      </c>
      <c r="B63" s="177" t="s">
        <v>203</v>
      </c>
      <c r="C63" s="185" t="s">
        <v>204</v>
      </c>
      <c r="D63" s="178" t="s">
        <v>134</v>
      </c>
      <c r="E63" s="179">
        <v>95</v>
      </c>
      <c r="F63" s="180"/>
      <c r="G63" s="181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6">
        <v>0</v>
      </c>
      <c r="O63" s="156">
        <f>ROUND(E63*N63,2)</f>
        <v>0</v>
      </c>
      <c r="P63" s="156">
        <v>0</v>
      </c>
      <c r="Q63" s="156">
        <f>ROUND(E63*P63,2)</f>
        <v>0</v>
      </c>
      <c r="R63" s="157"/>
      <c r="S63" s="157" t="s">
        <v>116</v>
      </c>
      <c r="T63" s="157" t="s">
        <v>117</v>
      </c>
      <c r="U63" s="157">
        <v>3.1E-2</v>
      </c>
      <c r="V63" s="157">
        <f>ROUND(E63*U63,2)</f>
        <v>2.95</v>
      </c>
      <c r="W63" s="157"/>
      <c r="X63" s="157" t="s">
        <v>105</v>
      </c>
      <c r="Y63" s="157" t="s">
        <v>106</v>
      </c>
      <c r="Z63" s="147"/>
      <c r="AA63" s="147"/>
      <c r="AB63" s="147"/>
      <c r="AC63" s="147"/>
      <c r="AD63" s="147"/>
      <c r="AE63" s="147"/>
      <c r="AF63" s="147"/>
      <c r="AG63" s="147" t="s">
        <v>107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6">
        <v>40</v>
      </c>
      <c r="B64" s="177" t="s">
        <v>205</v>
      </c>
      <c r="C64" s="185" t="s">
        <v>206</v>
      </c>
      <c r="D64" s="178" t="s">
        <v>134</v>
      </c>
      <c r="E64" s="179">
        <v>42.5</v>
      </c>
      <c r="F64" s="180"/>
      <c r="G64" s="181">
        <f>ROUND(E64*F64,2)</f>
        <v>0</v>
      </c>
      <c r="H64" s="158"/>
      <c r="I64" s="157">
        <f>ROUND(E64*H64,2)</f>
        <v>0</v>
      </c>
      <c r="J64" s="158"/>
      <c r="K64" s="157">
        <f>ROUND(E64*J64,2)</f>
        <v>0</v>
      </c>
      <c r="L64" s="157">
        <v>21</v>
      </c>
      <c r="M64" s="157">
        <f>G64*(1+L64/100)</f>
        <v>0</v>
      </c>
      <c r="N64" s="156">
        <v>0</v>
      </c>
      <c r="O64" s="156">
        <f>ROUND(E64*N64,2)</f>
        <v>0</v>
      </c>
      <c r="P64" s="156">
        <v>0</v>
      </c>
      <c r="Q64" s="156">
        <f>ROUND(E64*P64,2)</f>
        <v>0</v>
      </c>
      <c r="R64" s="157"/>
      <c r="S64" s="157" t="s">
        <v>116</v>
      </c>
      <c r="T64" s="157" t="s">
        <v>117</v>
      </c>
      <c r="U64" s="157">
        <v>0.05</v>
      </c>
      <c r="V64" s="157">
        <f>ROUND(E64*U64,2)</f>
        <v>2.13</v>
      </c>
      <c r="W64" s="157"/>
      <c r="X64" s="157" t="s">
        <v>105</v>
      </c>
      <c r="Y64" s="157" t="s">
        <v>106</v>
      </c>
      <c r="Z64" s="147"/>
      <c r="AA64" s="147"/>
      <c r="AB64" s="147"/>
      <c r="AC64" s="147"/>
      <c r="AD64" s="147"/>
      <c r="AE64" s="147"/>
      <c r="AF64" s="147"/>
      <c r="AG64" s="147" t="s">
        <v>107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1" x14ac:dyDescent="0.2">
      <c r="A65" s="170">
        <v>41</v>
      </c>
      <c r="B65" s="171" t="s">
        <v>207</v>
      </c>
      <c r="C65" s="183" t="s">
        <v>208</v>
      </c>
      <c r="D65" s="172" t="s">
        <v>134</v>
      </c>
      <c r="E65" s="173">
        <v>216.5</v>
      </c>
      <c r="F65" s="174"/>
      <c r="G65" s="175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56">
        <v>1.0000000000000001E-5</v>
      </c>
      <c r="O65" s="156">
        <f>ROUND(E65*N65,2)</f>
        <v>0</v>
      </c>
      <c r="P65" s="156">
        <v>0</v>
      </c>
      <c r="Q65" s="156">
        <f>ROUND(E65*P65,2)</f>
        <v>0</v>
      </c>
      <c r="R65" s="157"/>
      <c r="S65" s="157" t="s">
        <v>116</v>
      </c>
      <c r="T65" s="157" t="s">
        <v>117</v>
      </c>
      <c r="U65" s="157">
        <v>6.2E-2</v>
      </c>
      <c r="V65" s="157">
        <f>ROUND(E65*U65,2)</f>
        <v>13.42</v>
      </c>
      <c r="W65" s="157"/>
      <c r="X65" s="157" t="s">
        <v>105</v>
      </c>
      <c r="Y65" s="157" t="s">
        <v>106</v>
      </c>
      <c r="Z65" s="147"/>
      <c r="AA65" s="147"/>
      <c r="AB65" s="147"/>
      <c r="AC65" s="147"/>
      <c r="AD65" s="147"/>
      <c r="AE65" s="147"/>
      <c r="AF65" s="147"/>
      <c r="AG65" s="147" t="s">
        <v>107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84" t="s">
        <v>209</v>
      </c>
      <c r="D66" s="159"/>
      <c r="E66" s="160">
        <v>216.5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109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6">
        <v>42</v>
      </c>
      <c r="B67" s="177" t="s">
        <v>210</v>
      </c>
      <c r="C67" s="185" t="s">
        <v>211</v>
      </c>
      <c r="D67" s="178" t="s">
        <v>134</v>
      </c>
      <c r="E67" s="179">
        <v>42.5</v>
      </c>
      <c r="F67" s="180"/>
      <c r="G67" s="181">
        <f>ROUND(E67*F67,2)</f>
        <v>0</v>
      </c>
      <c r="H67" s="158"/>
      <c r="I67" s="157">
        <f>ROUND(E67*H67,2)</f>
        <v>0</v>
      </c>
      <c r="J67" s="158"/>
      <c r="K67" s="157">
        <f>ROUND(E67*J67,2)</f>
        <v>0</v>
      </c>
      <c r="L67" s="157">
        <v>21</v>
      </c>
      <c r="M67" s="157">
        <f>G67*(1+L67/100)</f>
        <v>0</v>
      </c>
      <c r="N67" s="156">
        <v>0</v>
      </c>
      <c r="O67" s="156">
        <f>ROUND(E67*N67,2)</f>
        <v>0</v>
      </c>
      <c r="P67" s="156">
        <v>0</v>
      </c>
      <c r="Q67" s="156">
        <f>ROUND(E67*P67,2)</f>
        <v>0</v>
      </c>
      <c r="R67" s="157"/>
      <c r="S67" s="157" t="s">
        <v>116</v>
      </c>
      <c r="T67" s="157" t="s">
        <v>117</v>
      </c>
      <c r="U67" s="157">
        <v>2.5999999999999999E-2</v>
      </c>
      <c r="V67" s="157">
        <f>ROUND(E67*U67,2)</f>
        <v>1.1100000000000001</v>
      </c>
      <c r="W67" s="157"/>
      <c r="X67" s="157" t="s">
        <v>105</v>
      </c>
      <c r="Y67" s="157" t="s">
        <v>106</v>
      </c>
      <c r="Z67" s="147"/>
      <c r="AA67" s="147"/>
      <c r="AB67" s="147"/>
      <c r="AC67" s="147"/>
      <c r="AD67" s="147"/>
      <c r="AE67" s="147"/>
      <c r="AF67" s="147"/>
      <c r="AG67" s="147" t="s">
        <v>107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6">
        <v>43</v>
      </c>
      <c r="B68" s="177" t="s">
        <v>212</v>
      </c>
      <c r="C68" s="185" t="s">
        <v>213</v>
      </c>
      <c r="D68" s="178" t="s">
        <v>134</v>
      </c>
      <c r="E68" s="179">
        <v>42.5</v>
      </c>
      <c r="F68" s="180"/>
      <c r="G68" s="181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21</v>
      </c>
      <c r="M68" s="157">
        <f>G68*(1+L68/100)</f>
        <v>0</v>
      </c>
      <c r="N68" s="156">
        <v>5.0000000000000002E-5</v>
      </c>
      <c r="O68" s="156">
        <f>ROUND(E68*N68,2)</f>
        <v>0</v>
      </c>
      <c r="P68" s="156">
        <v>0</v>
      </c>
      <c r="Q68" s="156">
        <f>ROUND(E68*P68,2)</f>
        <v>0</v>
      </c>
      <c r="R68" s="157"/>
      <c r="S68" s="157" t="s">
        <v>116</v>
      </c>
      <c r="T68" s="157" t="s">
        <v>117</v>
      </c>
      <c r="U68" s="157">
        <v>3.4000000000000002E-2</v>
      </c>
      <c r="V68" s="157">
        <f>ROUND(E68*U68,2)</f>
        <v>1.45</v>
      </c>
      <c r="W68" s="157"/>
      <c r="X68" s="157" t="s">
        <v>105</v>
      </c>
      <c r="Y68" s="157" t="s">
        <v>106</v>
      </c>
      <c r="Z68" s="147"/>
      <c r="AA68" s="147"/>
      <c r="AB68" s="147"/>
      <c r="AC68" s="147"/>
      <c r="AD68" s="147"/>
      <c r="AE68" s="147"/>
      <c r="AF68" s="147"/>
      <c r="AG68" s="147" t="s">
        <v>107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6">
        <v>44</v>
      </c>
      <c r="B69" s="177" t="s">
        <v>214</v>
      </c>
      <c r="C69" s="185" t="s">
        <v>215</v>
      </c>
      <c r="D69" s="178" t="s">
        <v>149</v>
      </c>
      <c r="E69" s="179">
        <v>1.0354099999999999</v>
      </c>
      <c r="F69" s="180"/>
      <c r="G69" s="181">
        <f>ROUND(E69*F69,2)</f>
        <v>0</v>
      </c>
      <c r="H69" s="158"/>
      <c r="I69" s="157">
        <f>ROUND(E69*H69,2)</f>
        <v>0</v>
      </c>
      <c r="J69" s="158"/>
      <c r="K69" s="157">
        <f>ROUND(E69*J69,2)</f>
        <v>0</v>
      </c>
      <c r="L69" s="157">
        <v>21</v>
      </c>
      <c r="M69" s="157">
        <f>G69*(1+L69/100)</f>
        <v>0</v>
      </c>
      <c r="N69" s="156">
        <v>0</v>
      </c>
      <c r="O69" s="156">
        <f>ROUND(E69*N69,2)</f>
        <v>0</v>
      </c>
      <c r="P69" s="156">
        <v>0</v>
      </c>
      <c r="Q69" s="156">
        <f>ROUND(E69*P69,2)</f>
        <v>0</v>
      </c>
      <c r="R69" s="157"/>
      <c r="S69" s="157" t="s">
        <v>116</v>
      </c>
      <c r="T69" s="157" t="s">
        <v>117</v>
      </c>
      <c r="U69" s="157">
        <v>1.327</v>
      </c>
      <c r="V69" s="157">
        <f>ROUND(E69*U69,2)</f>
        <v>1.37</v>
      </c>
      <c r="W69" s="157"/>
      <c r="X69" s="157" t="s">
        <v>105</v>
      </c>
      <c r="Y69" s="157" t="s">
        <v>106</v>
      </c>
      <c r="Z69" s="147"/>
      <c r="AA69" s="147"/>
      <c r="AB69" s="147"/>
      <c r="AC69" s="147"/>
      <c r="AD69" s="147"/>
      <c r="AE69" s="147"/>
      <c r="AF69" s="147"/>
      <c r="AG69" s="147" t="s">
        <v>216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x14ac:dyDescent="0.2">
      <c r="A70" s="163" t="s">
        <v>99</v>
      </c>
      <c r="B70" s="164" t="s">
        <v>65</v>
      </c>
      <c r="C70" s="182" t="s">
        <v>66</v>
      </c>
      <c r="D70" s="165"/>
      <c r="E70" s="166"/>
      <c r="F70" s="167"/>
      <c r="G70" s="168">
        <f>SUMIF(AG71:AG89,"&lt;&gt;NOR",G71:G89)</f>
        <v>0</v>
      </c>
      <c r="H70" s="162"/>
      <c r="I70" s="162">
        <f>SUM(I71:I89)</f>
        <v>0</v>
      </c>
      <c r="J70" s="162"/>
      <c r="K70" s="162">
        <f>SUM(K71:K89)</f>
        <v>0</v>
      </c>
      <c r="L70" s="162"/>
      <c r="M70" s="162">
        <f>SUM(M71:M89)</f>
        <v>0</v>
      </c>
      <c r="N70" s="161"/>
      <c r="O70" s="161">
        <f>SUM(O71:O89)</f>
        <v>2.83</v>
      </c>
      <c r="P70" s="161"/>
      <c r="Q70" s="161">
        <f>SUM(Q71:Q89)</f>
        <v>0</v>
      </c>
      <c r="R70" s="162"/>
      <c r="S70" s="162"/>
      <c r="T70" s="162"/>
      <c r="U70" s="162"/>
      <c r="V70" s="162">
        <f>SUM(V71:V89)</f>
        <v>210.73999999999995</v>
      </c>
      <c r="W70" s="162"/>
      <c r="X70" s="162"/>
      <c r="Y70" s="162"/>
      <c r="AG70" t="s">
        <v>100</v>
      </c>
    </row>
    <row r="71" spans="1:60" outlineLevel="1" x14ac:dyDescent="0.2">
      <c r="A71" s="176">
        <v>45</v>
      </c>
      <c r="B71" s="177" t="s">
        <v>217</v>
      </c>
      <c r="C71" s="185" t="s">
        <v>218</v>
      </c>
      <c r="D71" s="178" t="s">
        <v>134</v>
      </c>
      <c r="E71" s="179">
        <v>12</v>
      </c>
      <c r="F71" s="180"/>
      <c r="G71" s="181">
        <f t="shared" ref="G71:G89" si="14">ROUND(E71*F71,2)</f>
        <v>0</v>
      </c>
      <c r="H71" s="158"/>
      <c r="I71" s="157">
        <f t="shared" ref="I71:I89" si="15">ROUND(E71*H71,2)</f>
        <v>0</v>
      </c>
      <c r="J71" s="158"/>
      <c r="K71" s="157">
        <f t="shared" ref="K71:K89" si="16">ROUND(E71*J71,2)</f>
        <v>0</v>
      </c>
      <c r="L71" s="157">
        <v>21</v>
      </c>
      <c r="M71" s="157">
        <f t="shared" ref="M71:M89" si="17">G71*(1+L71/100)</f>
        <v>0</v>
      </c>
      <c r="N71" s="156">
        <v>9.6100000000000005E-3</v>
      </c>
      <c r="O71" s="156">
        <f t="shared" ref="O71:O89" si="18">ROUND(E71*N71,2)</f>
        <v>0.12</v>
      </c>
      <c r="P71" s="156">
        <v>0</v>
      </c>
      <c r="Q71" s="156">
        <f t="shared" ref="Q71:Q89" si="19">ROUND(E71*P71,2)</f>
        <v>0</v>
      </c>
      <c r="R71" s="157"/>
      <c r="S71" s="157" t="s">
        <v>116</v>
      </c>
      <c r="T71" s="157" t="s">
        <v>117</v>
      </c>
      <c r="U71" s="157">
        <v>0.69599999999999995</v>
      </c>
      <c r="V71" s="157">
        <f t="shared" ref="V71:V89" si="20">ROUND(E71*U71,2)</f>
        <v>8.35</v>
      </c>
      <c r="W71" s="157"/>
      <c r="X71" s="157" t="s">
        <v>105</v>
      </c>
      <c r="Y71" s="157" t="s">
        <v>106</v>
      </c>
      <c r="Z71" s="147"/>
      <c r="AA71" s="147"/>
      <c r="AB71" s="147"/>
      <c r="AC71" s="147"/>
      <c r="AD71" s="147"/>
      <c r="AE71" s="147"/>
      <c r="AF71" s="147"/>
      <c r="AG71" s="147" t="s">
        <v>107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76">
        <v>46</v>
      </c>
      <c r="B72" s="177" t="s">
        <v>219</v>
      </c>
      <c r="C72" s="185" t="s">
        <v>220</v>
      </c>
      <c r="D72" s="178" t="s">
        <v>134</v>
      </c>
      <c r="E72" s="179">
        <v>8</v>
      </c>
      <c r="F72" s="180"/>
      <c r="G72" s="181">
        <f t="shared" si="14"/>
        <v>0</v>
      </c>
      <c r="H72" s="158"/>
      <c r="I72" s="157">
        <f t="shared" si="15"/>
        <v>0</v>
      </c>
      <c r="J72" s="158"/>
      <c r="K72" s="157">
        <f t="shared" si="16"/>
        <v>0</v>
      </c>
      <c r="L72" s="157">
        <v>21</v>
      </c>
      <c r="M72" s="157">
        <f t="shared" si="17"/>
        <v>0</v>
      </c>
      <c r="N72" s="156">
        <v>9.9799999999999993E-3</v>
      </c>
      <c r="O72" s="156">
        <f t="shared" si="18"/>
        <v>0.08</v>
      </c>
      <c r="P72" s="156">
        <v>0</v>
      </c>
      <c r="Q72" s="156">
        <f t="shared" si="19"/>
        <v>0</v>
      </c>
      <c r="R72" s="157"/>
      <c r="S72" s="157" t="s">
        <v>116</v>
      </c>
      <c r="T72" s="157" t="s">
        <v>117</v>
      </c>
      <c r="U72" s="157">
        <v>0.67600000000000005</v>
      </c>
      <c r="V72" s="157">
        <f t="shared" si="20"/>
        <v>5.41</v>
      </c>
      <c r="W72" s="157"/>
      <c r="X72" s="157" t="s">
        <v>105</v>
      </c>
      <c r="Y72" s="157" t="s">
        <v>106</v>
      </c>
      <c r="Z72" s="147"/>
      <c r="AA72" s="147"/>
      <c r="AB72" s="147"/>
      <c r="AC72" s="147"/>
      <c r="AD72" s="147"/>
      <c r="AE72" s="147"/>
      <c r="AF72" s="147"/>
      <c r="AG72" s="147" t="s">
        <v>107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76">
        <v>47</v>
      </c>
      <c r="B73" s="177" t="s">
        <v>221</v>
      </c>
      <c r="C73" s="185" t="s">
        <v>222</v>
      </c>
      <c r="D73" s="178" t="s">
        <v>134</v>
      </c>
      <c r="E73" s="179">
        <v>86</v>
      </c>
      <c r="F73" s="180"/>
      <c r="G73" s="181">
        <f t="shared" si="14"/>
        <v>0</v>
      </c>
      <c r="H73" s="158"/>
      <c r="I73" s="157">
        <f t="shared" si="15"/>
        <v>0</v>
      </c>
      <c r="J73" s="158"/>
      <c r="K73" s="157">
        <f t="shared" si="16"/>
        <v>0</v>
      </c>
      <c r="L73" s="157">
        <v>21</v>
      </c>
      <c r="M73" s="157">
        <f t="shared" si="17"/>
        <v>0</v>
      </c>
      <c r="N73" s="156">
        <v>1.0489999999999999E-2</v>
      </c>
      <c r="O73" s="156">
        <f t="shared" si="18"/>
        <v>0.9</v>
      </c>
      <c r="P73" s="156">
        <v>0</v>
      </c>
      <c r="Q73" s="156">
        <f t="shared" si="19"/>
        <v>0</v>
      </c>
      <c r="R73" s="157"/>
      <c r="S73" s="157" t="s">
        <v>116</v>
      </c>
      <c r="T73" s="157" t="s">
        <v>117</v>
      </c>
      <c r="U73" s="157">
        <v>0.71099999999999997</v>
      </c>
      <c r="V73" s="157">
        <f t="shared" si="20"/>
        <v>61.15</v>
      </c>
      <c r="W73" s="157"/>
      <c r="X73" s="157" t="s">
        <v>105</v>
      </c>
      <c r="Y73" s="157" t="s">
        <v>106</v>
      </c>
      <c r="Z73" s="147"/>
      <c r="AA73" s="147"/>
      <c r="AB73" s="147"/>
      <c r="AC73" s="147"/>
      <c r="AD73" s="147"/>
      <c r="AE73" s="147"/>
      <c r="AF73" s="147"/>
      <c r="AG73" s="147" t="s">
        <v>107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6">
        <v>48</v>
      </c>
      <c r="B74" s="177" t="s">
        <v>223</v>
      </c>
      <c r="C74" s="185" t="s">
        <v>224</v>
      </c>
      <c r="D74" s="178" t="s">
        <v>134</v>
      </c>
      <c r="E74" s="179">
        <v>88</v>
      </c>
      <c r="F74" s="180"/>
      <c r="G74" s="181">
        <f t="shared" si="14"/>
        <v>0</v>
      </c>
      <c r="H74" s="158"/>
      <c r="I74" s="157">
        <f t="shared" si="15"/>
        <v>0</v>
      </c>
      <c r="J74" s="158"/>
      <c r="K74" s="157">
        <f t="shared" si="16"/>
        <v>0</v>
      </c>
      <c r="L74" s="157">
        <v>21</v>
      </c>
      <c r="M74" s="157">
        <f t="shared" si="17"/>
        <v>0</v>
      </c>
      <c r="N74" s="156">
        <v>1.238E-2</v>
      </c>
      <c r="O74" s="156">
        <f t="shared" si="18"/>
        <v>1.0900000000000001</v>
      </c>
      <c r="P74" s="156">
        <v>0</v>
      </c>
      <c r="Q74" s="156">
        <f t="shared" si="19"/>
        <v>0</v>
      </c>
      <c r="R74" s="157"/>
      <c r="S74" s="157" t="s">
        <v>116</v>
      </c>
      <c r="T74" s="157" t="s">
        <v>117</v>
      </c>
      <c r="U74" s="157">
        <v>0.80200000000000005</v>
      </c>
      <c r="V74" s="157">
        <f t="shared" si="20"/>
        <v>70.58</v>
      </c>
      <c r="W74" s="157"/>
      <c r="X74" s="157" t="s">
        <v>105</v>
      </c>
      <c r="Y74" s="157" t="s">
        <v>106</v>
      </c>
      <c r="Z74" s="147"/>
      <c r="AA74" s="147"/>
      <c r="AB74" s="147"/>
      <c r="AC74" s="147"/>
      <c r="AD74" s="147"/>
      <c r="AE74" s="147"/>
      <c r="AF74" s="147"/>
      <c r="AG74" s="147" t="s">
        <v>107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76">
        <v>49</v>
      </c>
      <c r="B75" s="177" t="s">
        <v>225</v>
      </c>
      <c r="C75" s="185" t="s">
        <v>226</v>
      </c>
      <c r="D75" s="178" t="s">
        <v>134</v>
      </c>
      <c r="E75" s="179">
        <v>36</v>
      </c>
      <c r="F75" s="180"/>
      <c r="G75" s="181">
        <f t="shared" si="14"/>
        <v>0</v>
      </c>
      <c r="H75" s="158"/>
      <c r="I75" s="157">
        <f t="shared" si="15"/>
        <v>0</v>
      </c>
      <c r="J75" s="158"/>
      <c r="K75" s="157">
        <f t="shared" si="16"/>
        <v>0</v>
      </c>
      <c r="L75" s="157">
        <v>21</v>
      </c>
      <c r="M75" s="157">
        <f t="shared" si="17"/>
        <v>0</v>
      </c>
      <c r="N75" s="156">
        <v>0.01</v>
      </c>
      <c r="O75" s="156">
        <f t="shared" si="18"/>
        <v>0.36</v>
      </c>
      <c r="P75" s="156">
        <v>0</v>
      </c>
      <c r="Q75" s="156">
        <f t="shared" si="19"/>
        <v>0</v>
      </c>
      <c r="R75" s="157"/>
      <c r="S75" s="157" t="s">
        <v>116</v>
      </c>
      <c r="T75" s="157" t="s">
        <v>117</v>
      </c>
      <c r="U75" s="157">
        <v>0.75800000000000001</v>
      </c>
      <c r="V75" s="157">
        <f t="shared" si="20"/>
        <v>27.29</v>
      </c>
      <c r="W75" s="157"/>
      <c r="X75" s="157" t="s">
        <v>105</v>
      </c>
      <c r="Y75" s="157" t="s">
        <v>106</v>
      </c>
      <c r="Z75" s="147"/>
      <c r="AA75" s="147"/>
      <c r="AB75" s="147"/>
      <c r="AC75" s="147"/>
      <c r="AD75" s="147"/>
      <c r="AE75" s="147"/>
      <c r="AF75" s="147"/>
      <c r="AG75" s="147" t="s">
        <v>107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1" x14ac:dyDescent="0.2">
      <c r="A76" s="176">
        <v>50</v>
      </c>
      <c r="B76" s="177" t="s">
        <v>227</v>
      </c>
      <c r="C76" s="185" t="s">
        <v>228</v>
      </c>
      <c r="D76" s="178" t="s">
        <v>134</v>
      </c>
      <c r="E76" s="179">
        <v>5</v>
      </c>
      <c r="F76" s="180"/>
      <c r="G76" s="181">
        <f t="shared" si="14"/>
        <v>0</v>
      </c>
      <c r="H76" s="158"/>
      <c r="I76" s="157">
        <f t="shared" si="15"/>
        <v>0</v>
      </c>
      <c r="J76" s="158"/>
      <c r="K76" s="157">
        <f t="shared" si="16"/>
        <v>0</v>
      </c>
      <c r="L76" s="157">
        <v>21</v>
      </c>
      <c r="M76" s="157">
        <f t="shared" si="17"/>
        <v>0</v>
      </c>
      <c r="N76" s="156">
        <v>1.2070000000000001E-2</v>
      </c>
      <c r="O76" s="156">
        <f t="shared" si="18"/>
        <v>0.06</v>
      </c>
      <c r="P76" s="156">
        <v>0</v>
      </c>
      <c r="Q76" s="156">
        <f t="shared" si="19"/>
        <v>0</v>
      </c>
      <c r="R76" s="157"/>
      <c r="S76" s="157" t="s">
        <v>116</v>
      </c>
      <c r="T76" s="157" t="s">
        <v>117</v>
      </c>
      <c r="U76" s="157">
        <v>0.68700000000000006</v>
      </c>
      <c r="V76" s="157">
        <f t="shared" si="20"/>
        <v>3.44</v>
      </c>
      <c r="W76" s="157"/>
      <c r="X76" s="157" t="s">
        <v>105</v>
      </c>
      <c r="Y76" s="157" t="s">
        <v>106</v>
      </c>
      <c r="Z76" s="147"/>
      <c r="AA76" s="147"/>
      <c r="AB76" s="147"/>
      <c r="AC76" s="147"/>
      <c r="AD76" s="147"/>
      <c r="AE76" s="147"/>
      <c r="AF76" s="147"/>
      <c r="AG76" s="147" t="s">
        <v>107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6">
        <v>51</v>
      </c>
      <c r="B77" s="177" t="s">
        <v>229</v>
      </c>
      <c r="C77" s="185" t="s">
        <v>230</v>
      </c>
      <c r="D77" s="178" t="s">
        <v>131</v>
      </c>
      <c r="E77" s="179">
        <v>1</v>
      </c>
      <c r="F77" s="180"/>
      <c r="G77" s="181">
        <f t="shared" si="14"/>
        <v>0</v>
      </c>
      <c r="H77" s="158"/>
      <c r="I77" s="157">
        <f t="shared" si="15"/>
        <v>0</v>
      </c>
      <c r="J77" s="158"/>
      <c r="K77" s="157">
        <f t="shared" si="16"/>
        <v>0</v>
      </c>
      <c r="L77" s="157">
        <v>21</v>
      </c>
      <c r="M77" s="157">
        <f t="shared" si="17"/>
        <v>0</v>
      </c>
      <c r="N77" s="156">
        <v>1.5E-3</v>
      </c>
      <c r="O77" s="156">
        <f t="shared" si="18"/>
        <v>0</v>
      </c>
      <c r="P77" s="156">
        <v>0</v>
      </c>
      <c r="Q77" s="156">
        <f t="shared" si="19"/>
        <v>0</v>
      </c>
      <c r="R77" s="157"/>
      <c r="S77" s="157" t="s">
        <v>116</v>
      </c>
      <c r="T77" s="157" t="s">
        <v>117</v>
      </c>
      <c r="U77" s="157">
        <v>0.79500000000000004</v>
      </c>
      <c r="V77" s="157">
        <f t="shared" si="20"/>
        <v>0.8</v>
      </c>
      <c r="W77" s="157"/>
      <c r="X77" s="157" t="s">
        <v>105</v>
      </c>
      <c r="Y77" s="157" t="s">
        <v>106</v>
      </c>
      <c r="Z77" s="147"/>
      <c r="AA77" s="147"/>
      <c r="AB77" s="147"/>
      <c r="AC77" s="147"/>
      <c r="AD77" s="147"/>
      <c r="AE77" s="147"/>
      <c r="AF77" s="147"/>
      <c r="AG77" s="147" t="s">
        <v>107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6">
        <v>52</v>
      </c>
      <c r="B78" s="177" t="s">
        <v>231</v>
      </c>
      <c r="C78" s="185" t="s">
        <v>232</v>
      </c>
      <c r="D78" s="178" t="s">
        <v>131</v>
      </c>
      <c r="E78" s="179">
        <v>1</v>
      </c>
      <c r="F78" s="180"/>
      <c r="G78" s="181">
        <f t="shared" si="14"/>
        <v>0</v>
      </c>
      <c r="H78" s="158"/>
      <c r="I78" s="157">
        <f t="shared" si="15"/>
        <v>0</v>
      </c>
      <c r="J78" s="158"/>
      <c r="K78" s="157">
        <f t="shared" si="16"/>
        <v>0</v>
      </c>
      <c r="L78" s="157">
        <v>21</v>
      </c>
      <c r="M78" s="157">
        <f t="shared" si="17"/>
        <v>0</v>
      </c>
      <c r="N78" s="156">
        <v>2.3999999999999998E-3</v>
      </c>
      <c r="O78" s="156">
        <f t="shared" si="18"/>
        <v>0</v>
      </c>
      <c r="P78" s="156">
        <v>0</v>
      </c>
      <c r="Q78" s="156">
        <f t="shared" si="19"/>
        <v>0</v>
      </c>
      <c r="R78" s="157"/>
      <c r="S78" s="157" t="s">
        <v>116</v>
      </c>
      <c r="T78" s="157" t="s">
        <v>117</v>
      </c>
      <c r="U78" s="157">
        <v>1.3540000000000001</v>
      </c>
      <c r="V78" s="157">
        <f t="shared" si="20"/>
        <v>1.35</v>
      </c>
      <c r="W78" s="157"/>
      <c r="X78" s="157" t="s">
        <v>105</v>
      </c>
      <c r="Y78" s="157" t="s">
        <v>106</v>
      </c>
      <c r="Z78" s="147"/>
      <c r="AA78" s="147"/>
      <c r="AB78" s="147"/>
      <c r="AC78" s="147"/>
      <c r="AD78" s="147"/>
      <c r="AE78" s="147"/>
      <c r="AF78" s="147"/>
      <c r="AG78" s="147" t="s">
        <v>107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6">
        <v>53</v>
      </c>
      <c r="B79" s="177" t="s">
        <v>233</v>
      </c>
      <c r="C79" s="185" t="s">
        <v>234</v>
      </c>
      <c r="D79" s="178" t="s">
        <v>235</v>
      </c>
      <c r="E79" s="179">
        <v>6</v>
      </c>
      <c r="F79" s="180"/>
      <c r="G79" s="181">
        <f t="shared" si="14"/>
        <v>0</v>
      </c>
      <c r="H79" s="158"/>
      <c r="I79" s="157">
        <f t="shared" si="15"/>
        <v>0</v>
      </c>
      <c r="J79" s="158"/>
      <c r="K79" s="157">
        <f t="shared" si="16"/>
        <v>0</v>
      </c>
      <c r="L79" s="157">
        <v>21</v>
      </c>
      <c r="M79" s="157">
        <f t="shared" si="17"/>
        <v>0</v>
      </c>
      <c r="N79" s="156">
        <v>6.3200000000000001E-3</v>
      </c>
      <c r="O79" s="156">
        <f t="shared" si="18"/>
        <v>0.04</v>
      </c>
      <c r="P79" s="156">
        <v>0</v>
      </c>
      <c r="Q79" s="156">
        <f t="shared" si="19"/>
        <v>0</v>
      </c>
      <c r="R79" s="157"/>
      <c r="S79" s="157" t="s">
        <v>116</v>
      </c>
      <c r="T79" s="157" t="s">
        <v>117</v>
      </c>
      <c r="U79" s="157">
        <v>1.756</v>
      </c>
      <c r="V79" s="157">
        <f t="shared" si="20"/>
        <v>10.54</v>
      </c>
      <c r="W79" s="157"/>
      <c r="X79" s="157" t="s">
        <v>105</v>
      </c>
      <c r="Y79" s="157" t="s">
        <v>106</v>
      </c>
      <c r="Z79" s="147"/>
      <c r="AA79" s="147"/>
      <c r="AB79" s="147"/>
      <c r="AC79" s="147"/>
      <c r="AD79" s="147"/>
      <c r="AE79" s="147"/>
      <c r="AF79" s="147"/>
      <c r="AG79" s="147" t="s">
        <v>107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6">
        <v>54</v>
      </c>
      <c r="B80" s="177" t="s">
        <v>236</v>
      </c>
      <c r="C80" s="185" t="s">
        <v>237</v>
      </c>
      <c r="D80" s="178" t="s">
        <v>131</v>
      </c>
      <c r="E80" s="179">
        <v>1</v>
      </c>
      <c r="F80" s="180"/>
      <c r="G80" s="181">
        <f t="shared" si="14"/>
        <v>0</v>
      </c>
      <c r="H80" s="158"/>
      <c r="I80" s="157">
        <f t="shared" si="15"/>
        <v>0</v>
      </c>
      <c r="J80" s="158"/>
      <c r="K80" s="157">
        <f t="shared" si="16"/>
        <v>0</v>
      </c>
      <c r="L80" s="157">
        <v>21</v>
      </c>
      <c r="M80" s="157">
        <f t="shared" si="17"/>
        <v>0</v>
      </c>
      <c r="N80" s="156">
        <v>5.5900000000000004E-3</v>
      </c>
      <c r="O80" s="156">
        <f t="shared" si="18"/>
        <v>0.01</v>
      </c>
      <c r="P80" s="156">
        <v>0</v>
      </c>
      <c r="Q80" s="156">
        <f t="shared" si="19"/>
        <v>0</v>
      </c>
      <c r="R80" s="157"/>
      <c r="S80" s="157" t="s">
        <v>116</v>
      </c>
      <c r="T80" s="157" t="s">
        <v>117</v>
      </c>
      <c r="U80" s="157">
        <v>0.64100000000000001</v>
      </c>
      <c r="V80" s="157">
        <f t="shared" si="20"/>
        <v>0.64</v>
      </c>
      <c r="W80" s="157"/>
      <c r="X80" s="157" t="s">
        <v>105</v>
      </c>
      <c r="Y80" s="157" t="s">
        <v>106</v>
      </c>
      <c r="Z80" s="147"/>
      <c r="AA80" s="147"/>
      <c r="AB80" s="147"/>
      <c r="AC80" s="147"/>
      <c r="AD80" s="147"/>
      <c r="AE80" s="147"/>
      <c r="AF80" s="147"/>
      <c r="AG80" s="147" t="s">
        <v>107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6">
        <v>55</v>
      </c>
      <c r="B81" s="177" t="s">
        <v>238</v>
      </c>
      <c r="C81" s="185" t="s">
        <v>239</v>
      </c>
      <c r="D81" s="178" t="s">
        <v>131</v>
      </c>
      <c r="E81" s="179">
        <v>7</v>
      </c>
      <c r="F81" s="180"/>
      <c r="G81" s="181">
        <f t="shared" si="14"/>
        <v>0</v>
      </c>
      <c r="H81" s="158"/>
      <c r="I81" s="157">
        <f t="shared" si="15"/>
        <v>0</v>
      </c>
      <c r="J81" s="158"/>
      <c r="K81" s="157">
        <f t="shared" si="16"/>
        <v>0</v>
      </c>
      <c r="L81" s="157">
        <v>21</v>
      </c>
      <c r="M81" s="157">
        <f t="shared" si="17"/>
        <v>0</v>
      </c>
      <c r="N81" s="156">
        <v>0</v>
      </c>
      <c r="O81" s="156">
        <f t="shared" si="18"/>
        <v>0</v>
      </c>
      <c r="P81" s="156">
        <v>0</v>
      </c>
      <c r="Q81" s="156">
        <f t="shared" si="19"/>
        <v>0</v>
      </c>
      <c r="R81" s="157"/>
      <c r="S81" s="157" t="s">
        <v>116</v>
      </c>
      <c r="T81" s="157" t="s">
        <v>117</v>
      </c>
      <c r="U81" s="157">
        <v>0.22700000000000001</v>
      </c>
      <c r="V81" s="157">
        <f t="shared" si="20"/>
        <v>1.59</v>
      </c>
      <c r="W81" s="157"/>
      <c r="X81" s="157" t="s">
        <v>105</v>
      </c>
      <c r="Y81" s="157" t="s">
        <v>106</v>
      </c>
      <c r="Z81" s="147"/>
      <c r="AA81" s="147"/>
      <c r="AB81" s="147"/>
      <c r="AC81" s="147"/>
      <c r="AD81" s="147"/>
      <c r="AE81" s="147"/>
      <c r="AF81" s="147"/>
      <c r="AG81" s="147" t="s">
        <v>107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6">
        <v>56</v>
      </c>
      <c r="B82" s="177" t="s">
        <v>212</v>
      </c>
      <c r="C82" s="185" t="s">
        <v>213</v>
      </c>
      <c r="D82" s="178" t="s">
        <v>134</v>
      </c>
      <c r="E82" s="179">
        <v>44.5</v>
      </c>
      <c r="F82" s="180"/>
      <c r="G82" s="181">
        <f t="shared" si="14"/>
        <v>0</v>
      </c>
      <c r="H82" s="158"/>
      <c r="I82" s="157">
        <f t="shared" si="15"/>
        <v>0</v>
      </c>
      <c r="J82" s="158"/>
      <c r="K82" s="157">
        <f t="shared" si="16"/>
        <v>0</v>
      </c>
      <c r="L82" s="157">
        <v>21</v>
      </c>
      <c r="M82" s="157">
        <f t="shared" si="17"/>
        <v>0</v>
      </c>
      <c r="N82" s="156">
        <v>5.0000000000000002E-5</v>
      </c>
      <c r="O82" s="156">
        <f t="shared" si="18"/>
        <v>0</v>
      </c>
      <c r="P82" s="156">
        <v>0</v>
      </c>
      <c r="Q82" s="156">
        <f t="shared" si="19"/>
        <v>0</v>
      </c>
      <c r="R82" s="157"/>
      <c r="S82" s="157" t="s">
        <v>116</v>
      </c>
      <c r="T82" s="157" t="s">
        <v>117</v>
      </c>
      <c r="U82" s="157">
        <v>3.4000000000000002E-2</v>
      </c>
      <c r="V82" s="157">
        <f t="shared" si="20"/>
        <v>1.51</v>
      </c>
      <c r="W82" s="157"/>
      <c r="X82" s="157" t="s">
        <v>105</v>
      </c>
      <c r="Y82" s="157" t="s">
        <v>106</v>
      </c>
      <c r="Z82" s="147"/>
      <c r="AA82" s="147"/>
      <c r="AB82" s="147"/>
      <c r="AC82" s="147"/>
      <c r="AD82" s="147"/>
      <c r="AE82" s="147"/>
      <c r="AF82" s="147"/>
      <c r="AG82" s="147" t="s">
        <v>107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6">
        <v>57</v>
      </c>
      <c r="B83" s="177" t="s">
        <v>240</v>
      </c>
      <c r="C83" s="185" t="s">
        <v>241</v>
      </c>
      <c r="D83" s="178" t="s">
        <v>149</v>
      </c>
      <c r="E83" s="179">
        <v>2.81873</v>
      </c>
      <c r="F83" s="180"/>
      <c r="G83" s="181">
        <f t="shared" si="14"/>
        <v>0</v>
      </c>
      <c r="H83" s="158"/>
      <c r="I83" s="157">
        <f t="shared" si="15"/>
        <v>0</v>
      </c>
      <c r="J83" s="158"/>
      <c r="K83" s="157">
        <f t="shared" si="16"/>
        <v>0</v>
      </c>
      <c r="L83" s="157">
        <v>21</v>
      </c>
      <c r="M83" s="157">
        <f t="shared" si="17"/>
        <v>0</v>
      </c>
      <c r="N83" s="156">
        <v>0</v>
      </c>
      <c r="O83" s="156">
        <f t="shared" si="18"/>
        <v>0</v>
      </c>
      <c r="P83" s="156">
        <v>0</v>
      </c>
      <c r="Q83" s="156">
        <f t="shared" si="19"/>
        <v>0</v>
      </c>
      <c r="R83" s="157"/>
      <c r="S83" s="157" t="s">
        <v>116</v>
      </c>
      <c r="T83" s="157" t="s">
        <v>117</v>
      </c>
      <c r="U83" s="157">
        <v>1.333</v>
      </c>
      <c r="V83" s="157">
        <f t="shared" si="20"/>
        <v>3.76</v>
      </c>
      <c r="W83" s="157"/>
      <c r="X83" s="157" t="s">
        <v>105</v>
      </c>
      <c r="Y83" s="157" t="s">
        <v>106</v>
      </c>
      <c r="Z83" s="147"/>
      <c r="AA83" s="147"/>
      <c r="AB83" s="147"/>
      <c r="AC83" s="147"/>
      <c r="AD83" s="147"/>
      <c r="AE83" s="147"/>
      <c r="AF83" s="147"/>
      <c r="AG83" s="147" t="s">
        <v>216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6">
        <v>58</v>
      </c>
      <c r="B84" s="177" t="s">
        <v>242</v>
      </c>
      <c r="C84" s="185" t="s">
        <v>243</v>
      </c>
      <c r="D84" s="178" t="s">
        <v>244</v>
      </c>
      <c r="E84" s="179">
        <v>1</v>
      </c>
      <c r="F84" s="180"/>
      <c r="G84" s="181">
        <f t="shared" si="14"/>
        <v>0</v>
      </c>
      <c r="H84" s="158"/>
      <c r="I84" s="157">
        <f t="shared" si="15"/>
        <v>0</v>
      </c>
      <c r="J84" s="158"/>
      <c r="K84" s="157">
        <f t="shared" si="16"/>
        <v>0</v>
      </c>
      <c r="L84" s="157">
        <v>21</v>
      </c>
      <c r="M84" s="157">
        <f t="shared" si="17"/>
        <v>0</v>
      </c>
      <c r="N84" s="156">
        <v>0</v>
      </c>
      <c r="O84" s="156">
        <f t="shared" si="18"/>
        <v>0</v>
      </c>
      <c r="P84" s="156">
        <v>0</v>
      </c>
      <c r="Q84" s="156">
        <f t="shared" si="19"/>
        <v>0</v>
      </c>
      <c r="R84" s="157"/>
      <c r="S84" s="157" t="s">
        <v>116</v>
      </c>
      <c r="T84" s="157" t="s">
        <v>117</v>
      </c>
      <c r="U84" s="157">
        <v>0</v>
      </c>
      <c r="V84" s="157">
        <f t="shared" si="20"/>
        <v>0</v>
      </c>
      <c r="W84" s="157"/>
      <c r="X84" s="157" t="s">
        <v>105</v>
      </c>
      <c r="Y84" s="157" t="s">
        <v>106</v>
      </c>
      <c r="Z84" s="147"/>
      <c r="AA84" s="147"/>
      <c r="AB84" s="147"/>
      <c r="AC84" s="147"/>
      <c r="AD84" s="147"/>
      <c r="AE84" s="147"/>
      <c r="AF84" s="147"/>
      <c r="AG84" s="147" t="s">
        <v>107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ht="22.5" outlineLevel="1" x14ac:dyDescent="0.2">
      <c r="A85" s="176">
        <v>59</v>
      </c>
      <c r="B85" s="177" t="s">
        <v>245</v>
      </c>
      <c r="C85" s="185" t="s">
        <v>246</v>
      </c>
      <c r="D85" s="178" t="s">
        <v>134</v>
      </c>
      <c r="E85" s="179">
        <v>44.5</v>
      </c>
      <c r="F85" s="180"/>
      <c r="G85" s="181">
        <f t="shared" si="14"/>
        <v>0</v>
      </c>
      <c r="H85" s="158"/>
      <c r="I85" s="157">
        <f t="shared" si="15"/>
        <v>0</v>
      </c>
      <c r="J85" s="158"/>
      <c r="K85" s="157">
        <f t="shared" si="16"/>
        <v>0</v>
      </c>
      <c r="L85" s="157">
        <v>21</v>
      </c>
      <c r="M85" s="157">
        <f t="shared" si="17"/>
        <v>0</v>
      </c>
      <c r="N85" s="156">
        <v>8.0000000000000004E-4</v>
      </c>
      <c r="O85" s="156">
        <f t="shared" si="18"/>
        <v>0.04</v>
      </c>
      <c r="P85" s="156">
        <v>0</v>
      </c>
      <c r="Q85" s="156">
        <f t="shared" si="19"/>
        <v>0</v>
      </c>
      <c r="R85" s="157"/>
      <c r="S85" s="157" t="s">
        <v>116</v>
      </c>
      <c r="T85" s="157" t="s">
        <v>117</v>
      </c>
      <c r="U85" s="157">
        <v>0.29599999999999999</v>
      </c>
      <c r="V85" s="157">
        <f t="shared" si="20"/>
        <v>13.17</v>
      </c>
      <c r="W85" s="157"/>
      <c r="X85" s="157" t="s">
        <v>105</v>
      </c>
      <c r="Y85" s="157" t="s">
        <v>106</v>
      </c>
      <c r="Z85" s="147"/>
      <c r="AA85" s="147"/>
      <c r="AB85" s="147"/>
      <c r="AC85" s="147"/>
      <c r="AD85" s="147"/>
      <c r="AE85" s="147"/>
      <c r="AF85" s="147"/>
      <c r="AG85" s="147" t="s">
        <v>107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ht="22.5" outlineLevel="1" x14ac:dyDescent="0.2">
      <c r="A86" s="176">
        <v>60</v>
      </c>
      <c r="B86" s="177" t="s">
        <v>247</v>
      </c>
      <c r="C86" s="185" t="s">
        <v>248</v>
      </c>
      <c r="D86" s="178" t="s">
        <v>244</v>
      </c>
      <c r="E86" s="179">
        <v>1</v>
      </c>
      <c r="F86" s="180"/>
      <c r="G86" s="181">
        <f t="shared" si="14"/>
        <v>0</v>
      </c>
      <c r="H86" s="158"/>
      <c r="I86" s="157">
        <f t="shared" si="15"/>
        <v>0</v>
      </c>
      <c r="J86" s="158"/>
      <c r="K86" s="157">
        <f t="shared" si="16"/>
        <v>0</v>
      </c>
      <c r="L86" s="157">
        <v>21</v>
      </c>
      <c r="M86" s="157">
        <f t="shared" si="17"/>
        <v>0</v>
      </c>
      <c r="N86" s="156">
        <v>0</v>
      </c>
      <c r="O86" s="156">
        <f t="shared" si="18"/>
        <v>0</v>
      </c>
      <c r="P86" s="156">
        <v>0</v>
      </c>
      <c r="Q86" s="156">
        <f t="shared" si="19"/>
        <v>0</v>
      </c>
      <c r="R86" s="157"/>
      <c r="S86" s="157" t="s">
        <v>116</v>
      </c>
      <c r="T86" s="157" t="s">
        <v>117</v>
      </c>
      <c r="U86" s="157">
        <v>0</v>
      </c>
      <c r="V86" s="157">
        <f t="shared" si="20"/>
        <v>0</v>
      </c>
      <c r="W86" s="157"/>
      <c r="X86" s="157" t="s">
        <v>105</v>
      </c>
      <c r="Y86" s="157" t="s">
        <v>106</v>
      </c>
      <c r="Z86" s="147"/>
      <c r="AA86" s="147"/>
      <c r="AB86" s="147"/>
      <c r="AC86" s="147"/>
      <c r="AD86" s="147"/>
      <c r="AE86" s="147"/>
      <c r="AF86" s="147"/>
      <c r="AG86" s="147" t="s">
        <v>107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6">
        <v>61</v>
      </c>
      <c r="B87" s="177" t="s">
        <v>249</v>
      </c>
      <c r="C87" s="185" t="s">
        <v>250</v>
      </c>
      <c r="D87" s="178" t="s">
        <v>131</v>
      </c>
      <c r="E87" s="179">
        <v>2</v>
      </c>
      <c r="F87" s="180"/>
      <c r="G87" s="181">
        <f t="shared" si="14"/>
        <v>0</v>
      </c>
      <c r="H87" s="158"/>
      <c r="I87" s="157">
        <f t="shared" si="15"/>
        <v>0</v>
      </c>
      <c r="J87" s="158"/>
      <c r="K87" s="157">
        <f t="shared" si="16"/>
        <v>0</v>
      </c>
      <c r="L87" s="157">
        <v>21</v>
      </c>
      <c r="M87" s="157">
        <f t="shared" si="17"/>
        <v>0</v>
      </c>
      <c r="N87" s="156">
        <v>2.0000000000000001E-4</v>
      </c>
      <c r="O87" s="156">
        <f t="shared" si="18"/>
        <v>0</v>
      </c>
      <c r="P87" s="156">
        <v>0</v>
      </c>
      <c r="Q87" s="156">
        <f t="shared" si="19"/>
        <v>0</v>
      </c>
      <c r="R87" s="157"/>
      <c r="S87" s="157" t="s">
        <v>116</v>
      </c>
      <c r="T87" s="157" t="s">
        <v>117</v>
      </c>
      <c r="U87" s="157">
        <v>0</v>
      </c>
      <c r="V87" s="157">
        <f t="shared" si="20"/>
        <v>0</v>
      </c>
      <c r="W87" s="157"/>
      <c r="X87" s="157" t="s">
        <v>251</v>
      </c>
      <c r="Y87" s="157" t="s">
        <v>106</v>
      </c>
      <c r="Z87" s="147"/>
      <c r="AA87" s="147"/>
      <c r="AB87" s="147"/>
      <c r="AC87" s="147"/>
      <c r="AD87" s="147"/>
      <c r="AE87" s="147"/>
      <c r="AF87" s="147"/>
      <c r="AG87" s="147" t="s">
        <v>252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6">
        <v>62</v>
      </c>
      <c r="B88" s="177" t="s">
        <v>253</v>
      </c>
      <c r="C88" s="185" t="s">
        <v>254</v>
      </c>
      <c r="D88" s="178" t="s">
        <v>131</v>
      </c>
      <c r="E88" s="179">
        <v>1</v>
      </c>
      <c r="F88" s="180"/>
      <c r="G88" s="181">
        <f t="shared" si="14"/>
        <v>0</v>
      </c>
      <c r="H88" s="158"/>
      <c r="I88" s="157">
        <f t="shared" si="15"/>
        <v>0</v>
      </c>
      <c r="J88" s="158"/>
      <c r="K88" s="157">
        <f t="shared" si="16"/>
        <v>0</v>
      </c>
      <c r="L88" s="157">
        <v>21</v>
      </c>
      <c r="M88" s="157">
        <f t="shared" si="17"/>
        <v>0</v>
      </c>
      <c r="N88" s="156">
        <v>0.126</v>
      </c>
      <c r="O88" s="156">
        <f t="shared" si="18"/>
        <v>0.13</v>
      </c>
      <c r="P88" s="156">
        <v>0</v>
      </c>
      <c r="Q88" s="156">
        <f t="shared" si="19"/>
        <v>0</v>
      </c>
      <c r="R88" s="157"/>
      <c r="S88" s="157" t="s">
        <v>116</v>
      </c>
      <c r="T88" s="157" t="s">
        <v>117</v>
      </c>
      <c r="U88" s="157">
        <v>0</v>
      </c>
      <c r="V88" s="157">
        <f t="shared" si="20"/>
        <v>0</v>
      </c>
      <c r="W88" s="157"/>
      <c r="X88" s="157" t="s">
        <v>251</v>
      </c>
      <c r="Y88" s="157" t="s">
        <v>106</v>
      </c>
      <c r="Z88" s="147"/>
      <c r="AA88" s="147"/>
      <c r="AB88" s="147"/>
      <c r="AC88" s="147"/>
      <c r="AD88" s="147"/>
      <c r="AE88" s="147"/>
      <c r="AF88" s="147"/>
      <c r="AG88" s="147" t="s">
        <v>252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6">
        <v>63</v>
      </c>
      <c r="B89" s="177" t="s">
        <v>210</v>
      </c>
      <c r="C89" s="185" t="s">
        <v>255</v>
      </c>
      <c r="D89" s="178" t="s">
        <v>134</v>
      </c>
      <c r="E89" s="179">
        <v>44.5</v>
      </c>
      <c r="F89" s="180"/>
      <c r="G89" s="181">
        <f t="shared" si="14"/>
        <v>0</v>
      </c>
      <c r="H89" s="158"/>
      <c r="I89" s="157">
        <f t="shared" si="15"/>
        <v>0</v>
      </c>
      <c r="J89" s="158"/>
      <c r="K89" s="157">
        <f t="shared" si="16"/>
        <v>0</v>
      </c>
      <c r="L89" s="157">
        <v>21</v>
      </c>
      <c r="M89" s="157">
        <f t="shared" si="17"/>
        <v>0</v>
      </c>
      <c r="N89" s="156">
        <v>0</v>
      </c>
      <c r="O89" s="156">
        <f t="shared" si="18"/>
        <v>0</v>
      </c>
      <c r="P89" s="156">
        <v>0</v>
      </c>
      <c r="Q89" s="156">
        <f t="shared" si="19"/>
        <v>0</v>
      </c>
      <c r="R89" s="157"/>
      <c r="S89" s="157" t="s">
        <v>116</v>
      </c>
      <c r="T89" s="157" t="s">
        <v>117</v>
      </c>
      <c r="U89" s="157">
        <v>2.5999999999999999E-2</v>
      </c>
      <c r="V89" s="157">
        <f t="shared" si="20"/>
        <v>1.1599999999999999</v>
      </c>
      <c r="W89" s="157"/>
      <c r="X89" s="157" t="s">
        <v>256</v>
      </c>
      <c r="Y89" s="157" t="s">
        <v>106</v>
      </c>
      <c r="Z89" s="147"/>
      <c r="AA89" s="147"/>
      <c r="AB89" s="147"/>
      <c r="AC89" s="147"/>
      <c r="AD89" s="147"/>
      <c r="AE89" s="147"/>
      <c r="AF89" s="147"/>
      <c r="AG89" s="147" t="s">
        <v>257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x14ac:dyDescent="0.2">
      <c r="A90" s="163" t="s">
        <v>99</v>
      </c>
      <c r="B90" s="164" t="s">
        <v>67</v>
      </c>
      <c r="C90" s="182" t="s">
        <v>68</v>
      </c>
      <c r="D90" s="165"/>
      <c r="E90" s="166"/>
      <c r="F90" s="167"/>
      <c r="G90" s="168">
        <f>SUMIF(AG91:AG99,"&lt;&gt;NOR",G91:G99)</f>
        <v>0</v>
      </c>
      <c r="H90" s="162"/>
      <c r="I90" s="162">
        <f>SUM(I91:I99)</f>
        <v>0</v>
      </c>
      <c r="J90" s="162"/>
      <c r="K90" s="162">
        <f>SUM(K91:K99)</f>
        <v>0</v>
      </c>
      <c r="L90" s="162"/>
      <c r="M90" s="162">
        <f>SUM(M91:M99)</f>
        <v>0</v>
      </c>
      <c r="N90" s="161"/>
      <c r="O90" s="161">
        <f>SUM(O91:O99)</f>
        <v>0.28000000000000003</v>
      </c>
      <c r="P90" s="161"/>
      <c r="Q90" s="161">
        <f>SUM(Q91:Q99)</f>
        <v>0</v>
      </c>
      <c r="R90" s="162"/>
      <c r="S90" s="162"/>
      <c r="T90" s="162"/>
      <c r="U90" s="162"/>
      <c r="V90" s="162">
        <f>SUM(V91:V99)</f>
        <v>14.97</v>
      </c>
      <c r="W90" s="162"/>
      <c r="X90" s="162"/>
      <c r="Y90" s="162"/>
      <c r="AG90" t="s">
        <v>100</v>
      </c>
    </row>
    <row r="91" spans="1:60" ht="22.5" outlineLevel="1" x14ac:dyDescent="0.2">
      <c r="A91" s="176">
        <v>64</v>
      </c>
      <c r="B91" s="177" t="s">
        <v>258</v>
      </c>
      <c r="C91" s="185" t="s">
        <v>259</v>
      </c>
      <c r="D91" s="178" t="s">
        <v>235</v>
      </c>
      <c r="E91" s="179">
        <v>9</v>
      </c>
      <c r="F91" s="180"/>
      <c r="G91" s="181">
        <f t="shared" ref="G91:G99" si="21">ROUND(E91*F91,2)</f>
        <v>0</v>
      </c>
      <c r="H91" s="158"/>
      <c r="I91" s="157">
        <f t="shared" ref="I91:I99" si="22">ROUND(E91*H91,2)</f>
        <v>0</v>
      </c>
      <c r="J91" s="158"/>
      <c r="K91" s="157">
        <f t="shared" ref="K91:K99" si="23">ROUND(E91*J91,2)</f>
        <v>0</v>
      </c>
      <c r="L91" s="157">
        <v>21</v>
      </c>
      <c r="M91" s="157">
        <f t="shared" ref="M91:M99" si="24">G91*(1+L91/100)</f>
        <v>0</v>
      </c>
      <c r="N91" s="156">
        <v>7.5000000000000002E-4</v>
      </c>
      <c r="O91" s="156">
        <f t="shared" ref="O91:O99" si="25">ROUND(E91*N91,2)</f>
        <v>0.01</v>
      </c>
      <c r="P91" s="156">
        <v>0</v>
      </c>
      <c r="Q91" s="156">
        <f t="shared" ref="Q91:Q99" si="26">ROUND(E91*P91,2)</f>
        <v>0</v>
      </c>
      <c r="R91" s="157"/>
      <c r="S91" s="157" t="s">
        <v>116</v>
      </c>
      <c r="T91" s="157" t="s">
        <v>117</v>
      </c>
      <c r="U91" s="157">
        <v>0.105</v>
      </c>
      <c r="V91" s="157">
        <f t="shared" ref="V91:V99" si="27">ROUND(E91*U91,2)</f>
        <v>0.95</v>
      </c>
      <c r="W91" s="157"/>
      <c r="X91" s="157" t="s">
        <v>105</v>
      </c>
      <c r="Y91" s="157" t="s">
        <v>106</v>
      </c>
      <c r="Z91" s="147"/>
      <c r="AA91" s="147"/>
      <c r="AB91" s="147"/>
      <c r="AC91" s="147"/>
      <c r="AD91" s="147"/>
      <c r="AE91" s="147"/>
      <c r="AF91" s="147"/>
      <c r="AG91" s="147" t="s">
        <v>107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2.5" outlineLevel="1" x14ac:dyDescent="0.2">
      <c r="A92" s="176">
        <v>65</v>
      </c>
      <c r="B92" s="177" t="s">
        <v>260</v>
      </c>
      <c r="C92" s="185" t="s">
        <v>261</v>
      </c>
      <c r="D92" s="178" t="s">
        <v>235</v>
      </c>
      <c r="E92" s="179">
        <v>1</v>
      </c>
      <c r="F92" s="180"/>
      <c r="G92" s="181">
        <f t="shared" si="21"/>
        <v>0</v>
      </c>
      <c r="H92" s="158"/>
      <c r="I92" s="157">
        <f t="shared" si="22"/>
        <v>0</v>
      </c>
      <c r="J92" s="158"/>
      <c r="K92" s="157">
        <f t="shared" si="23"/>
        <v>0</v>
      </c>
      <c r="L92" s="157">
        <v>21</v>
      </c>
      <c r="M92" s="157">
        <f t="shared" si="24"/>
        <v>0</v>
      </c>
      <c r="N92" s="156">
        <v>1.77E-2</v>
      </c>
      <c r="O92" s="156">
        <f t="shared" si="25"/>
        <v>0.02</v>
      </c>
      <c r="P92" s="156">
        <v>0</v>
      </c>
      <c r="Q92" s="156">
        <f t="shared" si="26"/>
        <v>0</v>
      </c>
      <c r="R92" s="157"/>
      <c r="S92" s="157" t="s">
        <v>116</v>
      </c>
      <c r="T92" s="157" t="s">
        <v>117</v>
      </c>
      <c r="U92" s="157">
        <v>0.97299999999999998</v>
      </c>
      <c r="V92" s="157">
        <f t="shared" si="27"/>
        <v>0.97</v>
      </c>
      <c r="W92" s="157"/>
      <c r="X92" s="157" t="s">
        <v>105</v>
      </c>
      <c r="Y92" s="157" t="s">
        <v>106</v>
      </c>
      <c r="Z92" s="147"/>
      <c r="AA92" s="147"/>
      <c r="AB92" s="147"/>
      <c r="AC92" s="147"/>
      <c r="AD92" s="147"/>
      <c r="AE92" s="147"/>
      <c r="AF92" s="147"/>
      <c r="AG92" s="147" t="s">
        <v>107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6">
        <v>66</v>
      </c>
      <c r="B93" s="177" t="s">
        <v>262</v>
      </c>
      <c r="C93" s="185" t="s">
        <v>263</v>
      </c>
      <c r="D93" s="178" t="s">
        <v>235</v>
      </c>
      <c r="E93" s="179">
        <v>2</v>
      </c>
      <c r="F93" s="180"/>
      <c r="G93" s="181">
        <f t="shared" si="21"/>
        <v>0</v>
      </c>
      <c r="H93" s="158"/>
      <c r="I93" s="157">
        <f t="shared" si="22"/>
        <v>0</v>
      </c>
      <c r="J93" s="158"/>
      <c r="K93" s="157">
        <f t="shared" si="23"/>
        <v>0</v>
      </c>
      <c r="L93" s="157">
        <v>21</v>
      </c>
      <c r="M93" s="157">
        <f t="shared" si="24"/>
        <v>0</v>
      </c>
      <c r="N93" s="156">
        <v>1.421E-2</v>
      </c>
      <c r="O93" s="156">
        <f t="shared" si="25"/>
        <v>0.03</v>
      </c>
      <c r="P93" s="156">
        <v>0</v>
      </c>
      <c r="Q93" s="156">
        <f t="shared" si="26"/>
        <v>0</v>
      </c>
      <c r="R93" s="157"/>
      <c r="S93" s="157" t="s">
        <v>116</v>
      </c>
      <c r="T93" s="157" t="s">
        <v>117</v>
      </c>
      <c r="U93" s="157">
        <v>1.1890000000000001</v>
      </c>
      <c r="V93" s="157">
        <f t="shared" si="27"/>
        <v>2.38</v>
      </c>
      <c r="W93" s="157"/>
      <c r="X93" s="157" t="s">
        <v>105</v>
      </c>
      <c r="Y93" s="157" t="s">
        <v>106</v>
      </c>
      <c r="Z93" s="147"/>
      <c r="AA93" s="147"/>
      <c r="AB93" s="147"/>
      <c r="AC93" s="147"/>
      <c r="AD93" s="147"/>
      <c r="AE93" s="147"/>
      <c r="AF93" s="147"/>
      <c r="AG93" s="147" t="s">
        <v>107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6">
        <v>67</v>
      </c>
      <c r="B94" s="177" t="s">
        <v>264</v>
      </c>
      <c r="C94" s="185" t="s">
        <v>265</v>
      </c>
      <c r="D94" s="178" t="s">
        <v>235</v>
      </c>
      <c r="E94" s="179">
        <v>2</v>
      </c>
      <c r="F94" s="180"/>
      <c r="G94" s="181">
        <f t="shared" si="21"/>
        <v>0</v>
      </c>
      <c r="H94" s="158"/>
      <c r="I94" s="157">
        <f t="shared" si="22"/>
        <v>0</v>
      </c>
      <c r="J94" s="158"/>
      <c r="K94" s="157">
        <f t="shared" si="23"/>
        <v>0</v>
      </c>
      <c r="L94" s="157">
        <v>21</v>
      </c>
      <c r="M94" s="157">
        <f t="shared" si="24"/>
        <v>0</v>
      </c>
      <c r="N94" s="156">
        <v>0.10484</v>
      </c>
      <c r="O94" s="156">
        <f t="shared" si="25"/>
        <v>0.21</v>
      </c>
      <c r="P94" s="156">
        <v>0</v>
      </c>
      <c r="Q94" s="156">
        <f t="shared" si="26"/>
        <v>0</v>
      </c>
      <c r="R94" s="157"/>
      <c r="S94" s="157" t="s">
        <v>116</v>
      </c>
      <c r="T94" s="157" t="s">
        <v>117</v>
      </c>
      <c r="U94" s="157">
        <v>3.1440000000000001</v>
      </c>
      <c r="V94" s="157">
        <f t="shared" si="27"/>
        <v>6.29</v>
      </c>
      <c r="W94" s="157"/>
      <c r="X94" s="157" t="s">
        <v>105</v>
      </c>
      <c r="Y94" s="157" t="s">
        <v>106</v>
      </c>
      <c r="Z94" s="147"/>
      <c r="AA94" s="147"/>
      <c r="AB94" s="147"/>
      <c r="AC94" s="147"/>
      <c r="AD94" s="147"/>
      <c r="AE94" s="147"/>
      <c r="AF94" s="147"/>
      <c r="AG94" s="147" t="s">
        <v>107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6">
        <v>68</v>
      </c>
      <c r="B95" s="177" t="s">
        <v>266</v>
      </c>
      <c r="C95" s="185" t="s">
        <v>267</v>
      </c>
      <c r="D95" s="178" t="s">
        <v>235</v>
      </c>
      <c r="E95" s="179">
        <v>9</v>
      </c>
      <c r="F95" s="180"/>
      <c r="G95" s="181">
        <f t="shared" si="21"/>
        <v>0</v>
      </c>
      <c r="H95" s="158"/>
      <c r="I95" s="157">
        <f t="shared" si="22"/>
        <v>0</v>
      </c>
      <c r="J95" s="158"/>
      <c r="K95" s="157">
        <f t="shared" si="23"/>
        <v>0</v>
      </c>
      <c r="L95" s="157">
        <v>21</v>
      </c>
      <c r="M95" s="157">
        <f t="shared" si="24"/>
        <v>0</v>
      </c>
      <c r="N95" s="156">
        <v>2.4000000000000001E-4</v>
      </c>
      <c r="O95" s="156">
        <f t="shared" si="25"/>
        <v>0</v>
      </c>
      <c r="P95" s="156">
        <v>0</v>
      </c>
      <c r="Q95" s="156">
        <f t="shared" si="26"/>
        <v>0</v>
      </c>
      <c r="R95" s="157"/>
      <c r="S95" s="157" t="s">
        <v>116</v>
      </c>
      <c r="T95" s="157" t="s">
        <v>117</v>
      </c>
      <c r="U95" s="157">
        <v>0.124</v>
      </c>
      <c r="V95" s="157">
        <f t="shared" si="27"/>
        <v>1.1200000000000001</v>
      </c>
      <c r="W95" s="157"/>
      <c r="X95" s="157" t="s">
        <v>105</v>
      </c>
      <c r="Y95" s="157" t="s">
        <v>106</v>
      </c>
      <c r="Z95" s="147"/>
      <c r="AA95" s="147"/>
      <c r="AB95" s="147"/>
      <c r="AC95" s="147"/>
      <c r="AD95" s="147"/>
      <c r="AE95" s="147"/>
      <c r="AF95" s="147"/>
      <c r="AG95" s="147" t="s">
        <v>107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2.5" outlineLevel="1" x14ac:dyDescent="0.2">
      <c r="A96" s="176">
        <v>69</v>
      </c>
      <c r="B96" s="177" t="s">
        <v>268</v>
      </c>
      <c r="C96" s="185" t="s">
        <v>269</v>
      </c>
      <c r="D96" s="178" t="s">
        <v>131</v>
      </c>
      <c r="E96" s="179">
        <v>2</v>
      </c>
      <c r="F96" s="180"/>
      <c r="G96" s="181">
        <f t="shared" si="21"/>
        <v>0</v>
      </c>
      <c r="H96" s="158"/>
      <c r="I96" s="157">
        <f t="shared" si="22"/>
        <v>0</v>
      </c>
      <c r="J96" s="158"/>
      <c r="K96" s="157">
        <f t="shared" si="23"/>
        <v>0</v>
      </c>
      <c r="L96" s="157">
        <v>21</v>
      </c>
      <c r="M96" s="157">
        <f t="shared" si="24"/>
        <v>0</v>
      </c>
      <c r="N96" s="156">
        <v>8.4999999999999995E-4</v>
      </c>
      <c r="O96" s="156">
        <f t="shared" si="25"/>
        <v>0</v>
      </c>
      <c r="P96" s="156">
        <v>0</v>
      </c>
      <c r="Q96" s="156">
        <f t="shared" si="26"/>
        <v>0</v>
      </c>
      <c r="R96" s="157"/>
      <c r="S96" s="157" t="s">
        <v>116</v>
      </c>
      <c r="T96" s="157" t="s">
        <v>117</v>
      </c>
      <c r="U96" s="157">
        <v>0.48499999999999999</v>
      </c>
      <c r="V96" s="157">
        <f t="shared" si="27"/>
        <v>0.97</v>
      </c>
      <c r="W96" s="157"/>
      <c r="X96" s="157" t="s">
        <v>105</v>
      </c>
      <c r="Y96" s="157" t="s">
        <v>106</v>
      </c>
      <c r="Z96" s="147"/>
      <c r="AA96" s="147"/>
      <c r="AB96" s="147"/>
      <c r="AC96" s="147"/>
      <c r="AD96" s="147"/>
      <c r="AE96" s="147"/>
      <c r="AF96" s="147"/>
      <c r="AG96" s="147" t="s">
        <v>107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6">
        <v>70</v>
      </c>
      <c r="B97" s="177" t="s">
        <v>270</v>
      </c>
      <c r="C97" s="185" t="s">
        <v>271</v>
      </c>
      <c r="D97" s="178" t="s">
        <v>131</v>
      </c>
      <c r="E97" s="179">
        <v>2</v>
      </c>
      <c r="F97" s="180"/>
      <c r="G97" s="181">
        <f t="shared" si="21"/>
        <v>0</v>
      </c>
      <c r="H97" s="158"/>
      <c r="I97" s="157">
        <f t="shared" si="22"/>
        <v>0</v>
      </c>
      <c r="J97" s="158"/>
      <c r="K97" s="157">
        <f t="shared" si="23"/>
        <v>0</v>
      </c>
      <c r="L97" s="157">
        <v>21</v>
      </c>
      <c r="M97" s="157">
        <f t="shared" si="24"/>
        <v>0</v>
      </c>
      <c r="N97" s="156">
        <v>2.0000000000000001E-4</v>
      </c>
      <c r="O97" s="156">
        <f t="shared" si="25"/>
        <v>0</v>
      </c>
      <c r="P97" s="156">
        <v>0</v>
      </c>
      <c r="Q97" s="156">
        <f t="shared" si="26"/>
        <v>0</v>
      </c>
      <c r="R97" s="157"/>
      <c r="S97" s="157" t="s">
        <v>116</v>
      </c>
      <c r="T97" s="157" t="s">
        <v>117</v>
      </c>
      <c r="U97" s="157">
        <v>0.246</v>
      </c>
      <c r="V97" s="157">
        <f t="shared" si="27"/>
        <v>0.49</v>
      </c>
      <c r="W97" s="157"/>
      <c r="X97" s="157" t="s">
        <v>105</v>
      </c>
      <c r="Y97" s="157" t="s">
        <v>106</v>
      </c>
      <c r="Z97" s="147"/>
      <c r="AA97" s="147"/>
      <c r="AB97" s="147"/>
      <c r="AC97" s="147"/>
      <c r="AD97" s="147"/>
      <c r="AE97" s="147"/>
      <c r="AF97" s="147"/>
      <c r="AG97" s="147" t="s">
        <v>107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76">
        <v>71</v>
      </c>
      <c r="B98" s="177" t="s">
        <v>272</v>
      </c>
      <c r="C98" s="185" t="s">
        <v>273</v>
      </c>
      <c r="D98" s="178" t="s">
        <v>235</v>
      </c>
      <c r="E98" s="179">
        <v>1</v>
      </c>
      <c r="F98" s="180"/>
      <c r="G98" s="181">
        <f t="shared" si="21"/>
        <v>0</v>
      </c>
      <c r="H98" s="158"/>
      <c r="I98" s="157">
        <f t="shared" si="22"/>
        <v>0</v>
      </c>
      <c r="J98" s="158"/>
      <c r="K98" s="157">
        <f t="shared" si="23"/>
        <v>0</v>
      </c>
      <c r="L98" s="157">
        <v>21</v>
      </c>
      <c r="M98" s="157">
        <f t="shared" si="24"/>
        <v>0</v>
      </c>
      <c r="N98" s="156">
        <v>8.9999999999999993E-3</v>
      </c>
      <c r="O98" s="156">
        <f t="shared" si="25"/>
        <v>0.01</v>
      </c>
      <c r="P98" s="156">
        <v>0</v>
      </c>
      <c r="Q98" s="156">
        <f t="shared" si="26"/>
        <v>0</v>
      </c>
      <c r="R98" s="157"/>
      <c r="S98" s="157" t="s">
        <v>116</v>
      </c>
      <c r="T98" s="157" t="s">
        <v>117</v>
      </c>
      <c r="U98" s="157">
        <v>1.77</v>
      </c>
      <c r="V98" s="157">
        <f t="shared" si="27"/>
        <v>1.77</v>
      </c>
      <c r="W98" s="157"/>
      <c r="X98" s="157" t="s">
        <v>105</v>
      </c>
      <c r="Y98" s="157" t="s">
        <v>106</v>
      </c>
      <c r="Z98" s="147"/>
      <c r="AA98" s="147"/>
      <c r="AB98" s="147"/>
      <c r="AC98" s="147"/>
      <c r="AD98" s="147"/>
      <c r="AE98" s="147"/>
      <c r="AF98" s="147"/>
      <c r="AG98" s="147" t="s">
        <v>107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76">
        <v>72</v>
      </c>
      <c r="B99" s="177" t="s">
        <v>274</v>
      </c>
      <c r="C99" s="185" t="s">
        <v>275</v>
      </c>
      <c r="D99" s="178" t="s">
        <v>149</v>
      </c>
      <c r="E99" s="179">
        <v>2.0559999999999998E-2</v>
      </c>
      <c r="F99" s="180"/>
      <c r="G99" s="181">
        <f t="shared" si="21"/>
        <v>0</v>
      </c>
      <c r="H99" s="158"/>
      <c r="I99" s="157">
        <f t="shared" si="22"/>
        <v>0</v>
      </c>
      <c r="J99" s="158"/>
      <c r="K99" s="157">
        <f t="shared" si="23"/>
        <v>0</v>
      </c>
      <c r="L99" s="157">
        <v>21</v>
      </c>
      <c r="M99" s="157">
        <f t="shared" si="24"/>
        <v>0</v>
      </c>
      <c r="N99" s="156">
        <v>0</v>
      </c>
      <c r="O99" s="156">
        <f t="shared" si="25"/>
        <v>0</v>
      </c>
      <c r="P99" s="156">
        <v>0</v>
      </c>
      <c r="Q99" s="156">
        <f t="shared" si="26"/>
        <v>0</v>
      </c>
      <c r="R99" s="157"/>
      <c r="S99" s="157" t="s">
        <v>116</v>
      </c>
      <c r="T99" s="157" t="s">
        <v>117</v>
      </c>
      <c r="U99" s="157">
        <v>1.5169999999999999</v>
      </c>
      <c r="V99" s="157">
        <f t="shared" si="27"/>
        <v>0.03</v>
      </c>
      <c r="W99" s="157"/>
      <c r="X99" s="157" t="s">
        <v>105</v>
      </c>
      <c r="Y99" s="157" t="s">
        <v>106</v>
      </c>
      <c r="Z99" s="147"/>
      <c r="AA99" s="147"/>
      <c r="AB99" s="147"/>
      <c r="AC99" s="147"/>
      <c r="AD99" s="147"/>
      <c r="AE99" s="147"/>
      <c r="AF99" s="147"/>
      <c r="AG99" s="147" t="s">
        <v>107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x14ac:dyDescent="0.2">
      <c r="A100" s="163" t="s">
        <v>99</v>
      </c>
      <c r="B100" s="164" t="s">
        <v>69</v>
      </c>
      <c r="C100" s="182" t="s">
        <v>70</v>
      </c>
      <c r="D100" s="165"/>
      <c r="E100" s="166"/>
      <c r="F100" s="167"/>
      <c r="G100" s="168">
        <f>SUMIF(AG101:AG104,"&lt;&gt;NOR",G101:G104)</f>
        <v>0</v>
      </c>
      <c r="H100" s="162"/>
      <c r="I100" s="162">
        <f>SUM(I101:I104)</f>
        <v>0</v>
      </c>
      <c r="J100" s="162"/>
      <c r="K100" s="162">
        <f>SUM(K101:K104)</f>
        <v>0</v>
      </c>
      <c r="L100" s="162"/>
      <c r="M100" s="162">
        <f>SUM(M101:M104)</f>
        <v>0</v>
      </c>
      <c r="N100" s="161"/>
      <c r="O100" s="161">
        <f>SUM(O101:O104)</f>
        <v>0.02</v>
      </c>
      <c r="P100" s="161"/>
      <c r="Q100" s="161">
        <f>SUM(Q101:Q104)</f>
        <v>0</v>
      </c>
      <c r="R100" s="162"/>
      <c r="S100" s="162"/>
      <c r="T100" s="162"/>
      <c r="U100" s="162"/>
      <c r="V100" s="162">
        <f>SUM(V101:V104)</f>
        <v>28.240000000000002</v>
      </c>
      <c r="W100" s="162"/>
      <c r="X100" s="162"/>
      <c r="Y100" s="162"/>
      <c r="AG100" t="s">
        <v>100</v>
      </c>
    </row>
    <row r="101" spans="1:60" outlineLevel="1" x14ac:dyDescent="0.2">
      <c r="A101" s="170">
        <v>73</v>
      </c>
      <c r="B101" s="171" t="s">
        <v>276</v>
      </c>
      <c r="C101" s="183" t="s">
        <v>277</v>
      </c>
      <c r="D101" s="172" t="s">
        <v>134</v>
      </c>
      <c r="E101" s="173">
        <v>194</v>
      </c>
      <c r="F101" s="174"/>
      <c r="G101" s="175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21</v>
      </c>
      <c r="M101" s="157">
        <f>G101*(1+L101/100)</f>
        <v>0</v>
      </c>
      <c r="N101" s="156">
        <v>9.0000000000000006E-5</v>
      </c>
      <c r="O101" s="156">
        <f>ROUND(E101*N101,2)</f>
        <v>0.02</v>
      </c>
      <c r="P101" s="156">
        <v>0</v>
      </c>
      <c r="Q101" s="156">
        <f>ROUND(E101*P101,2)</f>
        <v>0</v>
      </c>
      <c r="R101" s="157"/>
      <c r="S101" s="157" t="s">
        <v>116</v>
      </c>
      <c r="T101" s="157" t="s">
        <v>117</v>
      </c>
      <c r="U101" s="157">
        <v>0.11600000000000001</v>
      </c>
      <c r="V101" s="157">
        <f>ROUND(E101*U101,2)</f>
        <v>22.5</v>
      </c>
      <c r="W101" s="157"/>
      <c r="X101" s="157" t="s">
        <v>105</v>
      </c>
      <c r="Y101" s="157" t="s">
        <v>106</v>
      </c>
      <c r="Z101" s="147"/>
      <c r="AA101" s="147"/>
      <c r="AB101" s="147"/>
      <c r="AC101" s="147"/>
      <c r="AD101" s="147"/>
      <c r="AE101" s="147"/>
      <c r="AF101" s="147"/>
      <c r="AG101" s="147" t="s">
        <v>107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">
      <c r="A102" s="154"/>
      <c r="B102" s="155"/>
      <c r="C102" s="184" t="s">
        <v>278</v>
      </c>
      <c r="D102" s="159"/>
      <c r="E102" s="160">
        <v>194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109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70">
        <v>74</v>
      </c>
      <c r="B103" s="171" t="s">
        <v>279</v>
      </c>
      <c r="C103" s="183" t="s">
        <v>280</v>
      </c>
      <c r="D103" s="172" t="s">
        <v>134</v>
      </c>
      <c r="E103" s="173">
        <v>41</v>
      </c>
      <c r="F103" s="174"/>
      <c r="G103" s="175">
        <f>ROUND(E103*F103,2)</f>
        <v>0</v>
      </c>
      <c r="H103" s="158"/>
      <c r="I103" s="157">
        <f>ROUND(E103*H103,2)</f>
        <v>0</v>
      </c>
      <c r="J103" s="158"/>
      <c r="K103" s="157">
        <f>ROUND(E103*J103,2)</f>
        <v>0</v>
      </c>
      <c r="L103" s="157">
        <v>21</v>
      </c>
      <c r="M103" s="157">
        <f>G103*(1+L103/100)</f>
        <v>0</v>
      </c>
      <c r="N103" s="156">
        <v>1.2E-4</v>
      </c>
      <c r="O103" s="156">
        <f>ROUND(E103*N103,2)</f>
        <v>0</v>
      </c>
      <c r="P103" s="156">
        <v>0</v>
      </c>
      <c r="Q103" s="156">
        <f>ROUND(E103*P103,2)</f>
        <v>0</v>
      </c>
      <c r="R103" s="157"/>
      <c r="S103" s="157" t="s">
        <v>116</v>
      </c>
      <c r="T103" s="157" t="s">
        <v>117</v>
      </c>
      <c r="U103" s="157">
        <v>0.14000000000000001</v>
      </c>
      <c r="V103" s="157">
        <f>ROUND(E103*U103,2)</f>
        <v>5.74</v>
      </c>
      <c r="W103" s="157"/>
      <c r="X103" s="157" t="s">
        <v>105</v>
      </c>
      <c r="Y103" s="157" t="s">
        <v>106</v>
      </c>
      <c r="Z103" s="147"/>
      <c r="AA103" s="147"/>
      <c r="AB103" s="147"/>
      <c r="AC103" s="147"/>
      <c r="AD103" s="147"/>
      <c r="AE103" s="147"/>
      <c r="AF103" s="147"/>
      <c r="AG103" s="147" t="s">
        <v>107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2" x14ac:dyDescent="0.2">
      <c r="A104" s="154"/>
      <c r="B104" s="155"/>
      <c r="C104" s="184" t="s">
        <v>281</v>
      </c>
      <c r="D104" s="159"/>
      <c r="E104" s="160">
        <v>41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109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x14ac:dyDescent="0.2">
      <c r="A105" s="3"/>
      <c r="B105" s="4"/>
      <c r="C105" s="186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AE105">
        <v>12</v>
      </c>
      <c r="AF105">
        <v>21</v>
      </c>
      <c r="AG105" t="s">
        <v>85</v>
      </c>
    </row>
    <row r="106" spans="1:60" x14ac:dyDescent="0.2">
      <c r="A106" s="150"/>
      <c r="B106" s="151" t="s">
        <v>31</v>
      </c>
      <c r="C106" s="187"/>
      <c r="D106" s="152"/>
      <c r="E106" s="153"/>
      <c r="F106" s="153"/>
      <c r="G106" s="169">
        <f>G8+G22+G32+G70+G90+G100</f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AE106">
        <f>SUMIF(L7:L104,AE105,G7:G104)</f>
        <v>0</v>
      </c>
      <c r="AF106">
        <f>SUMIF(L7:L104,AF105,G7:G104)</f>
        <v>0</v>
      </c>
      <c r="AG106" t="s">
        <v>282</v>
      </c>
    </row>
    <row r="107" spans="1:60" x14ac:dyDescent="0.2">
      <c r="A107" s="3"/>
      <c r="B107" s="4"/>
      <c r="C107" s="186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60" x14ac:dyDescent="0.2">
      <c r="A108" s="3"/>
      <c r="B108" s="4"/>
      <c r="C108" s="186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">
      <c r="A109" s="253" t="s">
        <v>283</v>
      </c>
      <c r="B109" s="253"/>
      <c r="C109" s="254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2">
      <c r="A110" s="255"/>
      <c r="B110" s="256"/>
      <c r="C110" s="257"/>
      <c r="D110" s="256"/>
      <c r="E110" s="256"/>
      <c r="F110" s="256"/>
      <c r="G110" s="258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G110" t="s">
        <v>284</v>
      </c>
    </row>
    <row r="111" spans="1:60" x14ac:dyDescent="0.2">
      <c r="A111" s="259"/>
      <c r="B111" s="260"/>
      <c r="C111" s="261"/>
      <c r="D111" s="260"/>
      <c r="E111" s="260"/>
      <c r="F111" s="260"/>
      <c r="G111" s="262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">
      <c r="A112" s="259"/>
      <c r="B112" s="260"/>
      <c r="C112" s="261"/>
      <c r="D112" s="260"/>
      <c r="E112" s="260"/>
      <c r="F112" s="260"/>
      <c r="G112" s="262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33" x14ac:dyDescent="0.2">
      <c r="A113" s="259"/>
      <c r="B113" s="260"/>
      <c r="C113" s="261"/>
      <c r="D113" s="260"/>
      <c r="E113" s="260"/>
      <c r="F113" s="260"/>
      <c r="G113" s="262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 x14ac:dyDescent="0.2">
      <c r="A114" s="263"/>
      <c r="B114" s="264"/>
      <c r="C114" s="265"/>
      <c r="D114" s="264"/>
      <c r="E114" s="264"/>
      <c r="F114" s="264"/>
      <c r="G114" s="266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2">
      <c r="A115" s="3"/>
      <c r="B115" s="4"/>
      <c r="C115" s="186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33" x14ac:dyDescent="0.2">
      <c r="C116" s="188"/>
      <c r="D116" s="10"/>
      <c r="AG116" t="s">
        <v>285</v>
      </c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10:G114"/>
    <mergeCell ref="A1:G1"/>
    <mergeCell ref="C2:G2"/>
    <mergeCell ref="C3:G3"/>
    <mergeCell ref="C4:G4"/>
    <mergeCell ref="A109:C109"/>
  </mergeCells>
  <pageMargins left="0.59055118110236204" right="0.196850393700787" top="0.78740157499999996" bottom="0.78740157499999996" header="0.3" footer="0.3"/>
  <pageSetup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Jitra Jitra</dc:creator>
  <cp:lastModifiedBy>Petr Jirka</cp:lastModifiedBy>
  <cp:lastPrinted>2019-03-19T12:27:02Z</cp:lastPrinted>
  <dcterms:created xsi:type="dcterms:W3CDTF">2009-04-08T07:15:50Z</dcterms:created>
  <dcterms:modified xsi:type="dcterms:W3CDTF">2025-11-17T13:04:52Z</dcterms:modified>
</cp:coreProperties>
</file>